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Рабочий стол\Дина Ягфаровна\На сайт\2021-2022\Проект\2024\апрель\Исполнение 1 год\Материалы к отчету 2023года\"/>
    </mc:Choice>
  </mc:AlternateContent>
  <xr:revisionPtr revIDLastSave="0" documentId="13_ncr:1_{96A4CB3C-F09F-49E7-96D9-50AC74E678D6}" xr6:coauthVersionLast="45" xr6:coauthVersionMax="45" xr10:uidLastSave="{00000000-0000-0000-0000-000000000000}"/>
  <bookViews>
    <workbookView xWindow="2400" yWindow="1485" windowWidth="23100" windowHeight="13305" xr2:uid="{00000000-000D-0000-FFFF-FFFF00000000}"/>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1" l="1"/>
  <c r="F42" i="1" l="1"/>
  <c r="F25" i="1"/>
  <c r="F26" i="1"/>
  <c r="F27" i="1"/>
  <c r="H11" i="1"/>
  <c r="G40" i="1" l="1"/>
  <c r="E40" i="1"/>
  <c r="F12" i="1"/>
  <c r="F8" i="1" l="1"/>
  <c r="F29" i="1" l="1"/>
  <c r="F24" i="1"/>
  <c r="G11" i="1"/>
  <c r="E11" i="1"/>
  <c r="C7" i="1"/>
  <c r="D7" i="1"/>
  <c r="B7" i="1"/>
  <c r="C28" i="1" l="1"/>
  <c r="D28" i="1"/>
  <c r="B28" i="1"/>
  <c r="C48" i="1"/>
  <c r="D48" i="1"/>
  <c r="B48" i="1"/>
  <c r="C39" i="1"/>
  <c r="D39" i="1"/>
  <c r="B39" i="1"/>
  <c r="B23" i="1"/>
  <c r="B18" i="1"/>
  <c r="C14" i="1"/>
  <c r="D14" i="1"/>
  <c r="B14" i="1"/>
  <c r="E50" i="1"/>
  <c r="C45" i="1"/>
  <c r="D45" i="1"/>
  <c r="B45" i="1"/>
  <c r="C43" i="1"/>
  <c r="D43" i="1"/>
  <c r="B43" i="1"/>
  <c r="C30" i="1"/>
  <c r="D30" i="1"/>
  <c r="B30" i="1"/>
  <c r="C18" i="1"/>
  <c r="D18" i="1"/>
  <c r="C23" i="1"/>
  <c r="D23" i="1"/>
  <c r="H27" i="1"/>
  <c r="G27" i="1"/>
  <c r="E27" i="1"/>
  <c r="G8" i="1"/>
  <c r="E8" i="1"/>
  <c r="C16" i="1"/>
  <c r="D16" i="1"/>
  <c r="B16" i="1"/>
  <c r="G7" i="1" l="1"/>
  <c r="E31" i="1"/>
  <c r="E32" i="1"/>
  <c r="E33" i="1"/>
  <c r="E34" i="1"/>
  <c r="E35" i="1"/>
  <c r="E19" i="1" l="1"/>
  <c r="E20" i="1"/>
  <c r="E21" i="1"/>
  <c r="E22" i="1"/>
  <c r="F17" i="1"/>
  <c r="E15" i="1" l="1"/>
  <c r="E9" i="1" l="1"/>
  <c r="E10" i="1"/>
  <c r="E12" i="1"/>
  <c r="E13" i="1"/>
  <c r="H10" i="1"/>
  <c r="H12" i="1"/>
  <c r="F10" i="1"/>
  <c r="G10" i="1" l="1"/>
  <c r="H50" i="1"/>
  <c r="G50" i="1"/>
  <c r="C36" i="1"/>
  <c r="C51" i="1" s="1"/>
  <c r="D36" i="1"/>
  <c r="B36" i="1"/>
  <c r="E30" i="1"/>
  <c r="E23" i="1"/>
  <c r="E18" i="1"/>
  <c r="B51" i="1" l="1"/>
  <c r="F7" i="1"/>
  <c r="E7" i="1"/>
  <c r="D51" i="1"/>
  <c r="G14" i="1"/>
  <c r="F21" i="1"/>
  <c r="F18" i="1"/>
  <c r="H32" i="1"/>
  <c r="G32" i="1"/>
  <c r="F32" i="1"/>
  <c r="G31" i="1"/>
  <c r="G51" i="1" l="1"/>
  <c r="E51" i="1"/>
  <c r="H51" i="1"/>
  <c r="F51" i="1"/>
  <c r="H31" i="1"/>
  <c r="F31" i="1"/>
  <c r="H49" i="1"/>
  <c r="G49" i="1"/>
  <c r="F49" i="1"/>
  <c r="E49" i="1"/>
  <c r="H48" i="1"/>
  <c r="G48" i="1"/>
  <c r="F48" i="1"/>
  <c r="E48" i="1"/>
  <c r="H46" i="1"/>
  <c r="G46" i="1"/>
  <c r="F46" i="1"/>
  <c r="E46" i="1"/>
  <c r="H44" i="1"/>
  <c r="G44" i="1"/>
  <c r="F44" i="1"/>
  <c r="E44" i="1"/>
  <c r="H43" i="1"/>
  <c r="G43" i="1"/>
  <c r="F43" i="1"/>
  <c r="E43" i="1"/>
  <c r="H41" i="1"/>
  <c r="G41" i="1"/>
  <c r="F41" i="1"/>
  <c r="E41" i="1"/>
  <c r="H39" i="1"/>
  <c r="G39" i="1"/>
  <c r="F39" i="1"/>
  <c r="E39" i="1"/>
  <c r="H38" i="1"/>
  <c r="G38" i="1"/>
  <c r="F38" i="1"/>
  <c r="E38" i="1"/>
  <c r="H37" i="1"/>
  <c r="G37" i="1"/>
  <c r="F37" i="1"/>
  <c r="E37" i="1"/>
  <c r="H36" i="1"/>
  <c r="G36" i="1"/>
  <c r="F36" i="1"/>
  <c r="E36" i="1"/>
  <c r="H35" i="1"/>
  <c r="G35" i="1"/>
  <c r="F35" i="1"/>
  <c r="H34" i="1"/>
  <c r="G34" i="1"/>
  <c r="F34" i="1"/>
  <c r="H30" i="1"/>
  <c r="G30" i="1"/>
  <c r="F30" i="1"/>
  <c r="H29" i="1"/>
  <c r="G29" i="1"/>
  <c r="E29" i="1"/>
  <c r="H28" i="1"/>
  <c r="G28" i="1"/>
  <c r="F28" i="1"/>
  <c r="E28" i="1"/>
  <c r="H26" i="1"/>
  <c r="G26" i="1"/>
  <c r="E26" i="1"/>
  <c r="H24" i="1"/>
  <c r="G24" i="1"/>
  <c r="E24" i="1"/>
  <c r="H23" i="1"/>
  <c r="G23" i="1"/>
  <c r="F23" i="1"/>
  <c r="H22" i="1"/>
  <c r="G22" i="1"/>
  <c r="F22" i="1"/>
  <c r="H21" i="1"/>
  <c r="G21" i="1"/>
  <c r="H20" i="1"/>
  <c r="G20" i="1"/>
  <c r="F20" i="1"/>
  <c r="H18" i="1"/>
  <c r="G18" i="1"/>
  <c r="H14" i="1"/>
  <c r="F14" i="1"/>
  <c r="E14" i="1"/>
  <c r="H13" i="1"/>
  <c r="G13" i="1"/>
  <c r="F13" i="1"/>
  <c r="G12" i="1"/>
  <c r="H33" i="1" l="1"/>
  <c r="G33" i="1"/>
  <c r="H19" i="1"/>
  <c r="G19" i="1"/>
  <c r="F19" i="1"/>
  <c r="H16" i="1"/>
  <c r="G16" i="1"/>
  <c r="F16" i="1"/>
  <c r="E16" i="1"/>
  <c r="H9" i="1"/>
  <c r="G9" i="1"/>
  <c r="F9" i="1"/>
  <c r="G47" i="1" l="1"/>
  <c r="H47" i="1"/>
  <c r="G45" i="1"/>
  <c r="H45" i="1"/>
  <c r="G42" i="1"/>
  <c r="H42" i="1"/>
  <c r="H40" i="1"/>
  <c r="H25" i="1"/>
  <c r="G25" i="1"/>
  <c r="G17" i="1"/>
  <c r="H17" i="1"/>
  <c r="G15" i="1"/>
  <c r="H15" i="1"/>
  <c r="H7" i="1"/>
  <c r="F47" i="1"/>
  <c r="E47" i="1"/>
  <c r="F45" i="1"/>
  <c r="E45" i="1"/>
  <c r="E42" i="1"/>
  <c r="F40" i="1"/>
  <c r="F33" i="1"/>
  <c r="E25" i="1"/>
  <c r="E17" i="1"/>
  <c r="F15" i="1"/>
</calcChain>
</file>

<file path=xl/sharedStrings.xml><?xml version="1.0" encoding="utf-8"?>
<sst xmlns="http://schemas.openxmlformats.org/spreadsheetml/2006/main" count="100" uniqueCount="76">
  <si>
    <t>РАСХОДЫ</t>
  </si>
  <si>
    <t>Общегосударственные вопросы</t>
  </si>
  <si>
    <t>0103- Функционирование законодательных (представительных) органов государственной власти и представительных органов муниципальных образований</t>
  </si>
  <si>
    <t>0104 -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</si>
  <si>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0111 - Резервные фонды</t>
  </si>
  <si>
    <t>0113 - Другие общегосударственные вопросы</t>
  </si>
  <si>
    <t>Национальная оборона</t>
  </si>
  <si>
    <t>0203 - Мобилизационная и вневойсковая подготовка</t>
  </si>
  <si>
    <t>Национальная безопасность и правоохранительная деятельность</t>
  </si>
  <si>
    <t>Национальная экономика</t>
  </si>
  <si>
    <t>0405 - Сельское хозяйство и рыболовство</t>
  </si>
  <si>
    <t>0408 - Транспорт</t>
  </si>
  <si>
    <t>0409 - Дорожное хозяйство (дорожные фонды)</t>
  </si>
  <si>
    <t>0412 - Другие вопросы в области национальной экономики</t>
  </si>
  <si>
    <t>Жилищно-коммунальное хозяйство</t>
  </si>
  <si>
    <t>0501 - Жилищное хозяйство</t>
  </si>
  <si>
    <t>0502 - Коммунальное хозяйство</t>
  </si>
  <si>
    <t>0503 - Благоустройство</t>
  </si>
  <si>
    <t>Образование</t>
  </si>
  <si>
    <t>0701 - Дошкольное образование</t>
  </si>
  <si>
    <t>0702 - Общее образование</t>
  </si>
  <si>
    <t>0707 - Молодежная политика и оздоровление детей</t>
  </si>
  <si>
    <t>0709 - Другие вопросы в области образования</t>
  </si>
  <si>
    <t>Культура, кинемотография</t>
  </si>
  <si>
    <t>0801 - Культура</t>
  </si>
  <si>
    <t>Социальная политика</t>
  </si>
  <si>
    <t>1001 - Пенсионное обеспечение</t>
  </si>
  <si>
    <t>1003 - Социальное обеспечение населения</t>
  </si>
  <si>
    <t>1004 - Охрана семьи и детства</t>
  </si>
  <si>
    <t>Физическая культура и спорт</t>
  </si>
  <si>
    <t>1101 - Физическая культура</t>
  </si>
  <si>
    <t>Средство массовой информации</t>
  </si>
  <si>
    <t>1201 - Телевидение и радиовещание</t>
  </si>
  <si>
    <t>1202 - Периодическая печать и издательства</t>
  </si>
  <si>
    <t>Межбюджетнфе трансферты общего характера бюджетам бюджетной системы Российской Федерации</t>
  </si>
  <si>
    <t>1401 - Дотации на выравнивание бюджетной обеспеченности субъектов Российской Федерации и муниципальных образований</t>
  </si>
  <si>
    <t>1403 - Прочие межбюджетные трансферты общего характера</t>
  </si>
  <si>
    <t>ИТОГО расходов</t>
  </si>
  <si>
    <t>тыс.рублей</t>
  </si>
  <si>
    <t>Х</t>
  </si>
  <si>
    <t>Пояснения различий между первоначально утвержденными показателями расходов и их фактическими значениями*</t>
  </si>
  <si>
    <t>Вид расхода</t>
  </si>
  <si>
    <t>Примечание</t>
  </si>
  <si>
    <t>* Пояснение различий в случае отклонения на 5% и более</t>
  </si>
  <si>
    <t>Темп прироста исполнения к утвержденному плану</t>
  </si>
  <si>
    <t>Темп прироста исполнения к уточненному плану</t>
  </si>
  <si>
    <t>%</t>
  </si>
  <si>
    <t>0703 - Дополнительное образование детей</t>
  </si>
  <si>
    <t>0605 - Другие вопросы в области окружающей среды</t>
  </si>
  <si>
    <t>Охрана окружающей среды</t>
  </si>
  <si>
    <t>0105 Судебная система</t>
  </si>
  <si>
    <t>Расходы не производились в связи с отсутствием потребности</t>
  </si>
  <si>
    <t>0310 - Защита населения и территории от чрезвычайных ситуаций природного и техногенного характера, пожарная безопасность</t>
  </si>
  <si>
    <t>0505 - Другие вопросы в области жилищно-коммунального хозяйства</t>
  </si>
  <si>
    <t>В связи с дополнительным выделением дотации на выравнивание бюджетной обеспеченности</t>
  </si>
  <si>
    <t>0107 -Обеспечение проведения выборов и референдумов</t>
  </si>
  <si>
    <t>Увеличение произошло в связи с расходами на реализацию проектов развития общественной инфраструктуры, основанных на местных инициативах, по ремонту дорог.</t>
  </si>
  <si>
    <t>Сведения о фактически произведенных расходах по разделам и подразделам классификации расходов бюджета муниципального района Мелеузовский район Республики Башкортостан в сравнении с первоначально утвержденным Решением о бюджете муниципального района Мелеузовский район Республики Башкортостан за 2023 год</t>
  </si>
  <si>
    <t>Утвержденный план на  2023 год</t>
  </si>
  <si>
    <t>Уточненный план на 2023 год</t>
  </si>
  <si>
    <t>Исполнено за 2023 год</t>
  </si>
  <si>
    <t>Увеличение  связано с увеличением с  фонда оплаты труда.</t>
  </si>
  <si>
    <t>Увеличение расходов связано с содержанием и ремонтом имущества казны</t>
  </si>
  <si>
    <t>Увеличение в связи с кап.ремонтом в сфере ЖКХ, в т.ч. для подведения инженерных коммуникаций к почтовым отделениям и ФАПам в сельских поселениях.</t>
  </si>
  <si>
    <t>Дополнительно выделены иные МБТ Администрации ГП г.Мелеуз МР МР РБ премир.победит.респуб-го конкурса "Лучший новогодний городок", Араслановскому сельсовету премир. победит. респуб-го конкурса "Трезвое село", Администрации ГП г.Мелеуз МР МР РБ и АСП Воскресенский сельсовет премир. побед.респуб.этапа Всероссийс.конкурса "Лучшая муниципальная практика".</t>
  </si>
  <si>
    <t>Дополнительное выделение средств из бюджета муниципального района на ликвидацию несанкционированных свалок.</t>
  </si>
  <si>
    <t>Увеличение расходов связано с монтажом дополнительных камер видеонаблюдения системы "Безопасный город" и ремонтом действующих.</t>
  </si>
  <si>
    <t>Сокращение в соответствии с Распоряжением Правительства Республики Башкортостан от 24.04.2023 № 418-р 'О перераспределении средств бюджета Республики Башкортостан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</si>
  <si>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Выделены субсидии на поддержку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</si>
  <si>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Сокращение бюджетных ассигнований на проведение мероприятий по антитеррористической защищенности объектов ЖКХ.</t>
  </si>
  <si>
    <t xml:space="preserve">Увеличение произошло в связи с расходами на благоустройство территорий населенных пунктов сельских поселений, проектов развития общественной инфраструктуры, основанных на местных инициативах, муниципальных проектов инициативного бюджетирования «Наше село», на предоставление бюджету городского поселения город Мелеуз иных межбюджетных трансфертов на благоустройство территории,в т.ч благоу-во набережной. и софинан-е по программе формирования соврем.город.среды, иных межбюджетных трансфертов на фин-ие расх., свазанных с уплатой лизинговых платежей на закупку коммунальной техники. </t>
  </si>
  <si>
    <t>Увеличение расходов связано с увеличением расходов на предоставление:
- субсидий на выполнение муниципального задания муниципальным учреждениям спорта (увеличение целевого показателя заработной платы для отдельных категорий работников бюджетной сферы, проведение ремонта и материально-техническое оснащение).</t>
  </si>
  <si>
    <t>Сокращение средств в соответствии в связи с отсутствием потребности.</t>
  </si>
  <si>
    <t xml:space="preserve">Увеличение расходов связано с увеличением расходов на предоставление:
- субсидий на выполнение муниципального задания муниципальным учреждениям культуры (увеличение целевого показателя заработной платы для отдельных категорий работников бюджетной сферы, проведение ремонта и материально-техническое оснащение)
- предоставление субсидий на реализацию проектов развития общественной инфраструктуры, основанных на местных инициативах,   по капитальному ремонту ограждения СДК с.Дарьино. </t>
  </si>
  <si>
    <t>Дополнительно выделено в соответствии с Распоряжением Правительства Республики Башкортостан от 21.02.2023 № 120-р 'О внесении изменений в распределение субсидий бюджетам муниципальных районов Республики Башкортостан на улучшение жилищных условий граждан, проживающих на сельских территориях, на 2023 год и на плановый период 2024 и 2025 годов. (Субсидии на улучшение жилищных условий граждан, проживающих на сельских территориях).</t>
  </si>
  <si>
    <t>Увеличение расходов связано с увеличением расходов на предоставление:
- субсидий на выполнение муниципального задания муниципальным учреждениям в сфере молодежной политики (увеличение целевого показателя заработной платы для отдельных категорий работников бюджетной сферы, проведение ремонта и материально-техническое оснащение).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</si>
</sst>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6" x14ac:knownFonts="1">
    <font>
      <sz val="10"/>
      <color theme="1"/>
      <name val="Times New Roman"/>
      <family val="2"/>
      <charset val="204"/>
    </font>
    <font>
      <sz val="10"/>
      <color theme="1"/>
      <name val="Times New Roman"/>
      <family val="2"/>
      <charset val="204"/>
    </font>
    <font>
      <b/>
      <sz val="12"/>
      <color theme="1"/>
      <name val="Times New Roman"/>
      <family val="1"/>
      <charset val="204"/>
    </font>
    <font>
      <sz val="12"/>
      <color theme="1"/>
      <name val="Times New Roman"/>
      <family val="1"/>
      <charset val="204"/>
    </font>
    <font>
      <sz val="11"/>
      <color theme="1"/>
      <name val="Times New Roman"/>
      <family val="2"/>
      <charset val="204"/>
    </font>
    <font>
      <b/>
      <sz val="11"/>
      <color theme="1"/>
      <name val="Times New Roman"/>
      <family val="1"/>
      <charset val="204"/>
    </font>
    <font>
      <b/>
      <sz val="10"/>
      <color theme="1"/>
      <name val="Times New Roman"/>
      <family val="1"/>
      <charset val="204"/>
    </font>
    <font>
      <sz val="10"/>
      <color theme="1"/>
      <name val="Times New Roman"/>
      <family val="1"/>
      <charset val="204"/>
    </font>
    <font>
      <b/>
      <sz val="9"/>
      <color indexed="8"/>
      <name val="Times New Roman"/>
      <family val="1"/>
      <charset val="204"/>
    </font>
    <font>
      <sz val="9"/>
      <color indexed="8"/>
      <name val="Times New Roman"/>
      <family val="1"/>
      <charset val="204"/>
    </font>
    <font>
      <sz val="9"/>
      <name val="Times New Roman"/>
      <family val="1"/>
      <charset val="204"/>
    </font>
    <font>
      <b/>
      <sz val="10"/>
      <color theme="1"/>
      <name val="Times New Roman"/>
      <family val="2"/>
      <charset val="204"/>
    </font>
    <font>
      <b/>
      <sz val="12"/>
      <name val="Times New Roman"/>
      <family val="1"/>
      <charset val="204"/>
    </font>
    <font>
      <sz val="12"/>
      <name val="Times New Roman"/>
      <family val="1"/>
      <charset val="204"/>
    </font>
    <font>
      <sz val="9"/>
      <color theme="1"/>
      <name val="Times New Roman"/>
      <family val="1"/>
      <charset val="204"/>
    </font>
    <font>
      <b/>
      <sz val="9"/>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1" fontId="4" fillId="2" borderId="1" xfId="0" applyNumberFormat="1" applyFont="1" applyFill="1" applyBorder="1" applyAlignment="1">
      <alignment horizontal="center" vertical="center"/>
    </xf>
    <xf numFmtId="164" fontId="5" fillId="2" borderId="1" xfId="0" applyNumberFormat="1" applyFont="1" applyFill="1" applyBorder="1" applyAlignment="1">
      <alignment wrapText="1"/>
    </xf>
    <xf numFmtId="0" fontId="0" fillId="2" borderId="0" xfId="0" applyFill="1"/>
    <xf numFmtId="0" fontId="0" fillId="2" borderId="0" xfId="0" applyFill="1" applyAlignment="1">
      <alignment horizontal="center" vertical="top" wrapText="1"/>
    </xf>
    <xf numFmtId="0" fontId="6" fillId="2" borderId="3" xfId="0" applyFont="1" applyFill="1" applyBorder="1" applyAlignment="1">
      <alignment horizontal="center" vertical="center" wrapText="1"/>
    </xf>
    <xf numFmtId="1" fontId="0" fillId="2" borderId="1" xfId="0" applyNumberFormat="1" applyFill="1" applyBorder="1" applyAlignment="1">
      <alignment horizontal="center" vertical="center"/>
    </xf>
    <xf numFmtId="49" fontId="2" fillId="2" borderId="1" xfId="0" applyNumberFormat="1" applyFont="1" applyFill="1" applyBorder="1" applyAlignment="1">
      <alignment wrapText="1" shrinkToFit="1"/>
    </xf>
    <xf numFmtId="49" fontId="3" fillId="2" borderId="1" xfId="0" applyNumberFormat="1" applyFont="1" applyFill="1" applyBorder="1" applyAlignment="1">
      <alignment wrapText="1" shrinkToFit="1"/>
    </xf>
    <xf numFmtId="0" fontId="7" fillId="2" borderId="0" xfId="0" applyFont="1" applyFill="1"/>
    <xf numFmtId="0" fontId="6" fillId="2" borderId="0" xfId="0" applyFont="1" applyFill="1"/>
    <xf numFmtId="49" fontId="3" fillId="2" borderId="1" xfId="0" applyNumberFormat="1" applyFont="1" applyFill="1" applyBorder="1"/>
    <xf numFmtId="0" fontId="10" fillId="2" borderId="0" xfId="0" applyFont="1" applyFill="1"/>
    <xf numFmtId="164" fontId="5" fillId="0" borderId="1" xfId="0" applyNumberFormat="1" applyFont="1" applyFill="1" applyBorder="1" applyAlignment="1">
      <alignment wrapText="1"/>
    </xf>
    <xf numFmtId="0" fontId="11" fillId="2" borderId="0" xfId="0" applyFont="1" applyFill="1"/>
    <xf numFmtId="0" fontId="0" fillId="0" borderId="0" xfId="0" applyFill="1"/>
    <xf numFmtId="0" fontId="6" fillId="0" borderId="3"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165" fontId="4" fillId="0" borderId="1" xfId="1" applyNumberFormat="1" applyFont="1" applyFill="1" applyBorder="1"/>
    <xf numFmtId="0" fontId="8" fillId="0"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xf>
    <xf numFmtId="166" fontId="0" fillId="2" borderId="1" xfId="0" applyNumberFormat="1" applyFill="1" applyBorder="1"/>
    <xf numFmtId="166" fontId="0" fillId="2" borderId="0" xfId="0" applyNumberFormat="1" applyFill="1"/>
    <xf numFmtId="0" fontId="14" fillId="0" borderId="0" xfId="0" applyFont="1" applyFill="1"/>
    <xf numFmtId="1" fontId="14" fillId="0" borderId="1" xfId="0" applyNumberFormat="1" applyFont="1" applyFill="1" applyBorder="1" applyAlignment="1">
      <alignment horizontal="center" vertical="center" wrapText="1"/>
    </xf>
    <xf numFmtId="0" fontId="14" fillId="0" borderId="1" xfId="0" applyFont="1" applyFill="1" applyBorder="1" applyAlignment="1">
      <alignment wrapText="1"/>
    </xf>
    <xf numFmtId="0" fontId="15" fillId="0" borderId="1" xfId="0" applyFont="1" applyFill="1" applyBorder="1" applyAlignment="1">
      <alignment horizont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wrapText="1"/>
    </xf>
    <xf numFmtId="0" fontId="14"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2" borderId="0" xfId="0" applyFont="1" applyFill="1" applyAlignment="1">
      <alignment horizontal="center" wrapText="1"/>
    </xf>
    <xf numFmtId="0" fontId="5" fillId="2" borderId="0" xfId="0" applyFont="1" applyFill="1" applyAlignment="1">
      <alignment horizontal="center"/>
    </xf>
    <xf numFmtId="0" fontId="6" fillId="2" borderId="2" xfId="0" applyFont="1" applyFill="1" applyBorder="1" applyAlignment="1">
      <alignment horizontal="center" vertical="top" wrapText="1"/>
    </xf>
    <xf numFmtId="0" fontId="0" fillId="2" borderId="3" xfId="0" applyFill="1" applyBorder="1" applyAlignment="1">
      <alignment horizontal="center" vertical="top" wrapText="1"/>
    </xf>
    <xf numFmtId="166" fontId="6" fillId="2" borderId="2" xfId="0" applyNumberFormat="1" applyFont="1" applyFill="1" applyBorder="1" applyAlignment="1">
      <alignment horizontal="center" vertical="top" wrapText="1"/>
    </xf>
    <xf numFmtId="166" fontId="0" fillId="2" borderId="3" xfId="0" applyNumberFormat="1" applyFill="1" applyBorder="1" applyAlignment="1">
      <alignment horizontal="center" vertical="top" wrapText="1"/>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164" fontId="12" fillId="2" borderId="1" xfId="0" applyNumberFormat="1" applyFont="1" applyFill="1" applyBorder="1" applyAlignment="1">
      <alignment horizontal="center" wrapText="1"/>
    </xf>
    <xf numFmtId="164" fontId="2" fillId="0" borderId="1" xfId="0" applyNumberFormat="1" applyFont="1" applyFill="1" applyBorder="1" applyAlignment="1">
      <alignment horizontal="center" wrapText="1"/>
    </xf>
    <xf numFmtId="164" fontId="2" fillId="0" borderId="1" xfId="0" applyNumberFormat="1" applyFont="1" applyFill="1" applyBorder="1" applyAlignment="1">
      <alignment horizontal="center"/>
    </xf>
    <xf numFmtId="164" fontId="3" fillId="0" borderId="1" xfId="0" applyNumberFormat="1" applyFont="1" applyBorder="1" applyAlignment="1">
      <alignment horizontal="center" wrapText="1"/>
    </xf>
    <xf numFmtId="4" fontId="13" fillId="0" borderId="1" xfId="0" applyNumberFormat="1" applyFont="1" applyBorder="1" applyAlignment="1">
      <alignment horizontal="center" wrapText="1"/>
    </xf>
    <xf numFmtId="164" fontId="3" fillId="2" borderId="1" xfId="0" applyNumberFormat="1" applyFont="1" applyFill="1" applyBorder="1" applyAlignment="1">
      <alignment horizontal="center"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horizontal="center"/>
    </xf>
    <xf numFmtId="164" fontId="2" fillId="2" borderId="1" xfId="0" applyNumberFormat="1" applyFont="1" applyFill="1" applyBorder="1" applyAlignment="1">
      <alignment horizontal="center" wrapText="1"/>
    </xf>
    <xf numFmtId="164" fontId="13" fillId="2" borderId="1" xfId="0" applyNumberFormat="1" applyFont="1" applyFill="1" applyBorder="1" applyAlignment="1">
      <alignment horizontal="center" wrapText="1"/>
    </xf>
    <xf numFmtId="0" fontId="9" fillId="0" borderId="1" xfId="0" applyFont="1" applyFill="1" applyBorder="1" applyAlignment="1">
      <alignment wrapText="1"/>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5"/>
  <sheetViews>
    <sheetView tabSelected="1" topLeftCell="A43" zoomScale="89" zoomScaleNormal="89" workbookViewId="0">
      <selection activeCell="F58" sqref="F58"/>
    </sheetView>
  </sheetViews>
  <sheetFormatPr defaultRowHeight="12.75" x14ac:dyDescent="0.2"/>
  <cols>
    <col min="1" max="1" width="72" style="3" customWidth="1"/>
    <col min="2" max="2" width="18.6640625" style="3" customWidth="1"/>
    <col min="3" max="3" width="17.5" style="23" customWidth="1"/>
    <col min="4" max="4" width="20.6640625" style="3" customWidth="1"/>
    <col min="5" max="5" width="14.83203125" style="3" customWidth="1"/>
    <col min="6" max="7" width="14.83203125" style="15" customWidth="1"/>
    <col min="8" max="8" width="12.83203125" style="15" customWidth="1"/>
    <col min="9" max="9" width="58.83203125" style="24" customWidth="1"/>
    <col min="10" max="16384" width="9.33203125" style="3"/>
  </cols>
  <sheetData>
    <row r="1" spans="1:9" ht="52.5" customHeight="1" x14ac:dyDescent="0.2">
      <c r="A1" s="35" t="s">
        <v>57</v>
      </c>
      <c r="B1" s="35"/>
      <c r="C1" s="35"/>
      <c r="D1" s="35"/>
      <c r="E1" s="35"/>
      <c r="F1" s="35"/>
      <c r="G1" s="35"/>
      <c r="H1" s="35"/>
    </row>
    <row r="2" spans="1:9" ht="14.25" x14ac:dyDescent="0.2">
      <c r="A2" s="36"/>
      <c r="B2" s="36"/>
      <c r="C2" s="36"/>
      <c r="D2" s="36"/>
      <c r="E2" s="36"/>
      <c r="F2" s="36"/>
      <c r="G2" s="36"/>
      <c r="H2" s="36"/>
    </row>
    <row r="3" spans="1:9" s="4" customFormat="1" ht="47.25" customHeight="1" x14ac:dyDescent="0.2">
      <c r="A3" s="37" t="s">
        <v>41</v>
      </c>
      <c r="B3" s="37" t="s">
        <v>58</v>
      </c>
      <c r="C3" s="39" t="s">
        <v>59</v>
      </c>
      <c r="D3" s="37" t="s">
        <v>60</v>
      </c>
      <c r="E3" s="43" t="s">
        <v>44</v>
      </c>
      <c r="F3" s="44"/>
      <c r="G3" s="41" t="s">
        <v>45</v>
      </c>
      <c r="H3" s="42"/>
      <c r="I3" s="33" t="s">
        <v>40</v>
      </c>
    </row>
    <row r="4" spans="1:9" s="4" customFormat="1" ht="29.25" customHeight="1" x14ac:dyDescent="0.2">
      <c r="A4" s="38"/>
      <c r="B4" s="38"/>
      <c r="C4" s="40"/>
      <c r="D4" s="38"/>
      <c r="E4" s="5" t="s">
        <v>38</v>
      </c>
      <c r="F4" s="16" t="s">
        <v>46</v>
      </c>
      <c r="G4" s="16" t="s">
        <v>38</v>
      </c>
      <c r="H4" s="16" t="s">
        <v>46</v>
      </c>
      <c r="I4" s="34"/>
    </row>
    <row r="5" spans="1:9" ht="15" x14ac:dyDescent="0.2">
      <c r="A5" s="6">
        <v>1</v>
      </c>
      <c r="B5" s="1">
        <v>2</v>
      </c>
      <c r="C5" s="21">
        <v>3</v>
      </c>
      <c r="D5" s="1">
        <v>4</v>
      </c>
      <c r="E5" s="1">
        <v>5</v>
      </c>
      <c r="F5" s="17">
        <v>6</v>
      </c>
      <c r="G5" s="17">
        <v>7</v>
      </c>
      <c r="H5" s="18">
        <v>8</v>
      </c>
      <c r="I5" s="25">
        <v>9</v>
      </c>
    </row>
    <row r="6" spans="1:9" ht="15.75" x14ac:dyDescent="0.25">
      <c r="A6" s="7" t="s">
        <v>0</v>
      </c>
      <c r="B6" s="2"/>
      <c r="C6" s="22"/>
      <c r="D6" s="2"/>
      <c r="E6" s="2"/>
      <c r="F6" s="13"/>
      <c r="G6" s="13"/>
      <c r="H6" s="19"/>
      <c r="I6" s="26"/>
    </row>
    <row r="7" spans="1:9" ht="15.75" x14ac:dyDescent="0.25">
      <c r="A7" s="7" t="s">
        <v>1</v>
      </c>
      <c r="B7" s="45">
        <f>SUM(B8:B13)</f>
        <v>159640.6</v>
      </c>
      <c r="C7" s="45">
        <f t="shared" ref="C7:D7" si="0">SUM(C8:C13)</f>
        <v>166965.62304000001</v>
      </c>
      <c r="D7" s="45">
        <f t="shared" si="0"/>
        <v>161661.97100999998</v>
      </c>
      <c r="E7" s="46">
        <f>D7-B7</f>
        <v>2021.3710099999735</v>
      </c>
      <c r="F7" s="46">
        <f>(D7/B7*100)-100</f>
        <v>1.2662010854381549</v>
      </c>
      <c r="G7" s="46">
        <f>D7-C7</f>
        <v>-5303.6520300000266</v>
      </c>
      <c r="H7" s="47">
        <f>(D7/C7*100)-100</f>
        <v>-3.176493420282938</v>
      </c>
      <c r="I7" s="27" t="s">
        <v>39</v>
      </c>
    </row>
    <row r="8" spans="1:9" ht="47.25" x14ac:dyDescent="0.25">
      <c r="A8" s="8" t="s">
        <v>2</v>
      </c>
      <c r="B8" s="48">
        <v>5436</v>
      </c>
      <c r="C8" s="49">
        <v>5496.4989100000003</v>
      </c>
      <c r="D8" s="49">
        <v>4822.49766</v>
      </c>
      <c r="E8" s="50">
        <f>D8-B8</f>
        <v>-613.50234</v>
      </c>
      <c r="F8" s="51">
        <f>(D8/B8*100)-100</f>
        <v>-11.285915011037531</v>
      </c>
      <c r="G8" s="51">
        <f>D8-C8</f>
        <v>-674.00125000000025</v>
      </c>
      <c r="H8" s="52">
        <f>(D8/C8*100)-100</f>
        <v>-12.26237394086921</v>
      </c>
      <c r="I8" s="26" t="s">
        <v>61</v>
      </c>
    </row>
    <row r="9" spans="1:9" ht="62.25" customHeight="1" x14ac:dyDescent="0.25">
      <c r="A9" s="8" t="s">
        <v>3</v>
      </c>
      <c r="B9" s="48">
        <v>118037</v>
      </c>
      <c r="C9" s="49">
        <v>123240.84646</v>
      </c>
      <c r="D9" s="49">
        <v>120726.91897</v>
      </c>
      <c r="E9" s="50">
        <f t="shared" ref="E9:E51" si="1">D9-B9</f>
        <v>2689.9189699999988</v>
      </c>
      <c r="F9" s="51">
        <f t="shared" ref="F9:F47" si="2">(D9/B9*100)-100</f>
        <v>2.2788777840846421</v>
      </c>
      <c r="G9" s="51">
        <f t="shared" ref="G9:G47" si="3">D9-C9</f>
        <v>-2513.9274900000019</v>
      </c>
      <c r="H9" s="52">
        <f t="shared" ref="H8:H47" si="4">(D9/C9*100)-100</f>
        <v>-2.0398492563226114</v>
      </c>
      <c r="I9" s="55"/>
    </row>
    <row r="10" spans="1:9" ht="39.75" customHeight="1" x14ac:dyDescent="0.25">
      <c r="A10" s="8" t="s">
        <v>50</v>
      </c>
      <c r="B10" s="48">
        <v>5.5</v>
      </c>
      <c r="C10" s="49">
        <v>5.5</v>
      </c>
      <c r="D10" s="49">
        <v>0</v>
      </c>
      <c r="E10" s="50">
        <f t="shared" si="1"/>
        <v>-5.5</v>
      </c>
      <c r="F10" s="51">
        <f>(D10/B10*100)-100</f>
        <v>-100</v>
      </c>
      <c r="G10" s="51">
        <f t="shared" si="3"/>
        <v>-5.5</v>
      </c>
      <c r="H10" s="52">
        <f t="shared" si="4"/>
        <v>-100</v>
      </c>
      <c r="I10" s="26" t="s">
        <v>51</v>
      </c>
    </row>
    <row r="11" spans="1:9" ht="15.75" x14ac:dyDescent="0.25">
      <c r="A11" s="8" t="s">
        <v>55</v>
      </c>
      <c r="B11" s="48">
        <v>2400</v>
      </c>
      <c r="C11" s="49">
        <v>0</v>
      </c>
      <c r="D11" s="49">
        <v>0</v>
      </c>
      <c r="E11" s="50">
        <f t="shared" si="1"/>
        <v>-2400</v>
      </c>
      <c r="F11" s="51">
        <v>0</v>
      </c>
      <c r="G11" s="51">
        <f t="shared" si="3"/>
        <v>0</v>
      </c>
      <c r="H11" s="52" t="e">
        <f t="shared" si="4"/>
        <v>#DIV/0!</v>
      </c>
      <c r="I11" s="26" t="s">
        <v>51</v>
      </c>
    </row>
    <row r="12" spans="1:9" ht="15.75" x14ac:dyDescent="0.25">
      <c r="A12" s="8" t="s">
        <v>4</v>
      </c>
      <c r="B12" s="48">
        <v>1000</v>
      </c>
      <c r="C12" s="49">
        <v>1000</v>
      </c>
      <c r="D12" s="49">
        <v>0</v>
      </c>
      <c r="E12" s="50">
        <f t="shared" si="1"/>
        <v>-1000</v>
      </c>
      <c r="F12" s="51">
        <f>(D12/B12*100)-100</f>
        <v>-100</v>
      </c>
      <c r="G12" s="51">
        <f t="shared" ref="G12:G13" si="5">D12-C12</f>
        <v>-1000</v>
      </c>
      <c r="H12" s="52">
        <f t="shared" si="4"/>
        <v>-100</v>
      </c>
      <c r="I12" s="26" t="s">
        <v>51</v>
      </c>
    </row>
    <row r="13" spans="1:9" ht="66.75" customHeight="1" x14ac:dyDescent="0.25">
      <c r="A13" s="8" t="s">
        <v>5</v>
      </c>
      <c r="B13" s="48">
        <v>32762.1</v>
      </c>
      <c r="C13" s="49">
        <v>37222.777670000003</v>
      </c>
      <c r="D13" s="49">
        <v>36112.554380000001</v>
      </c>
      <c r="E13" s="50">
        <f t="shared" si="1"/>
        <v>3350.4543800000029</v>
      </c>
      <c r="F13" s="51">
        <f t="shared" ref="F13:F14" si="6">(D13/B13*100)-100</f>
        <v>10.226616669871589</v>
      </c>
      <c r="G13" s="51">
        <f t="shared" si="5"/>
        <v>-1110.2232900000017</v>
      </c>
      <c r="H13" s="52">
        <f t="shared" ref="H13:H14" si="7">(D13/C13*100)-100</f>
        <v>-2.982644927368753</v>
      </c>
      <c r="I13" s="30" t="s">
        <v>62</v>
      </c>
    </row>
    <row r="14" spans="1:9" s="10" customFormat="1" ht="15.75" x14ac:dyDescent="0.25">
      <c r="A14" s="7" t="s">
        <v>6</v>
      </c>
      <c r="B14" s="45">
        <f>B15</f>
        <v>2837</v>
      </c>
      <c r="C14" s="45">
        <f t="shared" ref="C14:D14" si="8">C15</f>
        <v>2837</v>
      </c>
      <c r="D14" s="45">
        <f t="shared" si="8"/>
        <v>2837</v>
      </c>
      <c r="E14" s="53">
        <f t="shared" ref="E14" si="9">D14-B14</f>
        <v>0</v>
      </c>
      <c r="F14" s="46">
        <f t="shared" si="6"/>
        <v>0</v>
      </c>
      <c r="G14" s="46">
        <f>D14-C14</f>
        <v>0</v>
      </c>
      <c r="H14" s="47">
        <f t="shared" si="7"/>
        <v>0</v>
      </c>
      <c r="I14" s="20" t="s">
        <v>39</v>
      </c>
    </row>
    <row r="15" spans="1:9" ht="31.5" customHeight="1" x14ac:dyDescent="0.25">
      <c r="A15" s="8" t="s">
        <v>7</v>
      </c>
      <c r="B15" s="48">
        <v>2837</v>
      </c>
      <c r="C15" s="48">
        <v>2837</v>
      </c>
      <c r="D15" s="48">
        <v>2837</v>
      </c>
      <c r="E15" s="50">
        <f>D15-B15</f>
        <v>0</v>
      </c>
      <c r="F15" s="51">
        <f t="shared" si="2"/>
        <v>0</v>
      </c>
      <c r="G15" s="51">
        <f t="shared" si="3"/>
        <v>0</v>
      </c>
      <c r="H15" s="52">
        <f t="shared" si="4"/>
        <v>0</v>
      </c>
      <c r="I15" s="32"/>
    </row>
    <row r="16" spans="1:9" s="10" customFormat="1" ht="31.5" x14ac:dyDescent="0.25">
      <c r="A16" s="7" t="s">
        <v>8</v>
      </c>
      <c r="B16" s="45">
        <f>B17</f>
        <v>7040</v>
      </c>
      <c r="C16" s="45">
        <f t="shared" ref="C16:D16" si="10">C17</f>
        <v>8579</v>
      </c>
      <c r="D16" s="45">
        <f t="shared" si="10"/>
        <v>8181.57899</v>
      </c>
      <c r="E16" s="53">
        <f t="shared" si="1"/>
        <v>1141.57899</v>
      </c>
      <c r="F16" s="46">
        <f t="shared" si="2"/>
        <v>16.215610653409087</v>
      </c>
      <c r="G16" s="46">
        <f t="shared" si="3"/>
        <v>-397.42101000000002</v>
      </c>
      <c r="H16" s="47">
        <f t="shared" si="4"/>
        <v>-4.6324864203287035</v>
      </c>
      <c r="I16" s="27" t="s">
        <v>39</v>
      </c>
    </row>
    <row r="17" spans="1:9" ht="90" customHeight="1" x14ac:dyDescent="0.25">
      <c r="A17" s="8" t="s">
        <v>52</v>
      </c>
      <c r="B17" s="48">
        <v>7040</v>
      </c>
      <c r="C17" s="48">
        <v>8579</v>
      </c>
      <c r="D17" s="48">
        <v>8181.57899</v>
      </c>
      <c r="E17" s="50">
        <f t="shared" si="1"/>
        <v>1141.57899</v>
      </c>
      <c r="F17" s="51">
        <f>(D17/B17*100)-100</f>
        <v>16.215610653409087</v>
      </c>
      <c r="G17" s="51">
        <f t="shared" si="3"/>
        <v>-397.42101000000002</v>
      </c>
      <c r="H17" s="52">
        <f t="shared" si="4"/>
        <v>-4.6324864203287035</v>
      </c>
      <c r="I17" s="30" t="s">
        <v>66</v>
      </c>
    </row>
    <row r="18" spans="1:9" s="14" customFormat="1" ht="15.75" x14ac:dyDescent="0.25">
      <c r="A18" s="7" t="s">
        <v>9</v>
      </c>
      <c r="B18" s="45">
        <f>B19+B20+B21+B22</f>
        <v>128297.886</v>
      </c>
      <c r="C18" s="45">
        <f t="shared" ref="C18:D18" si="11">C19+C20+C21+C22</f>
        <v>168837.59959</v>
      </c>
      <c r="D18" s="45">
        <f t="shared" si="11"/>
        <v>162495.23730000001</v>
      </c>
      <c r="E18" s="53">
        <f>D18-B18</f>
        <v>34197.351300000009</v>
      </c>
      <c r="F18" s="46">
        <f>(D18/B18*100)-100</f>
        <v>26.654649087514983</v>
      </c>
      <c r="G18" s="46">
        <f t="shared" ref="G18" si="12">D18-C18</f>
        <v>-6342.36228999999</v>
      </c>
      <c r="H18" s="47">
        <f t="shared" ref="H18" si="13">(D18/C18*100)-100</f>
        <v>-3.7564868876373509</v>
      </c>
      <c r="I18" s="28" t="s">
        <v>39</v>
      </c>
    </row>
    <row r="19" spans="1:9" ht="84.75" x14ac:dyDescent="0.25">
      <c r="A19" s="8" t="s">
        <v>10</v>
      </c>
      <c r="B19" s="48">
        <v>8949.2999999999993</v>
      </c>
      <c r="C19" s="48">
        <v>8780</v>
      </c>
      <c r="D19" s="48">
        <v>8504.1612999999998</v>
      </c>
      <c r="E19" s="50">
        <f t="shared" ref="E19:E22" si="14">D19-B19</f>
        <v>-445.13869999999952</v>
      </c>
      <c r="F19" s="51">
        <f t="shared" si="2"/>
        <v>-4.974005788162188</v>
      </c>
      <c r="G19" s="51">
        <f t="shared" si="3"/>
        <v>-275.83870000000024</v>
      </c>
      <c r="H19" s="52">
        <f t="shared" si="4"/>
        <v>-3.1416708428246096</v>
      </c>
      <c r="I19" s="30" t="s">
        <v>67</v>
      </c>
    </row>
    <row r="20" spans="1:9" s="9" customFormat="1" ht="15.75" x14ac:dyDescent="0.25">
      <c r="A20" s="8" t="s">
        <v>11</v>
      </c>
      <c r="B20" s="48">
        <v>12300</v>
      </c>
      <c r="C20" s="48">
        <v>12300</v>
      </c>
      <c r="D20" s="48">
        <v>12296.5249</v>
      </c>
      <c r="E20" s="50">
        <f t="shared" si="14"/>
        <v>-3.4750999999996566</v>
      </c>
      <c r="F20" s="51">
        <f t="shared" ref="F20:F23" si="15">(D20/B20*100)-100</f>
        <v>-2.8252845528456305E-2</v>
      </c>
      <c r="G20" s="51">
        <f t="shared" ref="G20:G24" si="16">D20-C20</f>
        <v>-3.4750999999996566</v>
      </c>
      <c r="H20" s="52">
        <f t="shared" ref="H20:H24" si="17">(D20/C20*100)-100</f>
        <v>-2.8252845528456305E-2</v>
      </c>
      <c r="I20" s="29"/>
    </row>
    <row r="21" spans="1:9" ht="36" x14ac:dyDescent="0.25">
      <c r="A21" s="8" t="s">
        <v>12</v>
      </c>
      <c r="B21" s="48">
        <v>93248.585999999996</v>
      </c>
      <c r="C21" s="48">
        <v>132358.42522999999</v>
      </c>
      <c r="D21" s="48">
        <v>126338.80292</v>
      </c>
      <c r="E21" s="50">
        <f t="shared" si="14"/>
        <v>33090.216920000006</v>
      </c>
      <c r="F21" s="51">
        <f>(D21/B21*100)-100</f>
        <v>35.486025407398671</v>
      </c>
      <c r="G21" s="51">
        <f t="shared" si="16"/>
        <v>-6019.6223099999916</v>
      </c>
      <c r="H21" s="52">
        <f t="shared" si="17"/>
        <v>-4.5479706331800713</v>
      </c>
      <c r="I21" s="29" t="s">
        <v>56</v>
      </c>
    </row>
    <row r="22" spans="1:9" ht="60.75" x14ac:dyDescent="0.25">
      <c r="A22" s="8" t="s">
        <v>13</v>
      </c>
      <c r="B22" s="48">
        <v>13800</v>
      </c>
      <c r="C22" s="48">
        <v>15399.174360000001</v>
      </c>
      <c r="D22" s="48">
        <v>15355.748180000001</v>
      </c>
      <c r="E22" s="50">
        <f t="shared" si="14"/>
        <v>1555.7481800000005</v>
      </c>
      <c r="F22" s="51">
        <f t="shared" si="15"/>
        <v>11.273537536231885</v>
      </c>
      <c r="G22" s="51">
        <f t="shared" si="16"/>
        <v>-43.426180000000386</v>
      </c>
      <c r="H22" s="52">
        <f t="shared" si="17"/>
        <v>-0.2820033008574967</v>
      </c>
      <c r="I22" s="30" t="s">
        <v>68</v>
      </c>
    </row>
    <row r="23" spans="1:9" s="14" customFormat="1" ht="15.75" x14ac:dyDescent="0.25">
      <c r="A23" s="7" t="s">
        <v>14</v>
      </c>
      <c r="B23" s="45">
        <f>B24+B25+B26+B27</f>
        <v>48180.199360000006</v>
      </c>
      <c r="C23" s="45">
        <f t="shared" ref="C23:D23" si="18">C24+C25+C26+C27</f>
        <v>117315.40770000001</v>
      </c>
      <c r="D23" s="45">
        <f t="shared" si="18"/>
        <v>114724.79656</v>
      </c>
      <c r="E23" s="53">
        <f>D23-B23</f>
        <v>66544.597199999989</v>
      </c>
      <c r="F23" s="46">
        <f t="shared" si="15"/>
        <v>138.11606860067585</v>
      </c>
      <c r="G23" s="46">
        <f t="shared" si="16"/>
        <v>-2590.6111400000082</v>
      </c>
      <c r="H23" s="47">
        <f t="shared" si="17"/>
        <v>-2.2082445867849998</v>
      </c>
      <c r="I23" s="28" t="s">
        <v>39</v>
      </c>
    </row>
    <row r="24" spans="1:9" ht="36" x14ac:dyDescent="0.25">
      <c r="A24" s="8" t="s">
        <v>15</v>
      </c>
      <c r="B24" s="48">
        <v>1520</v>
      </c>
      <c r="C24" s="48">
        <v>1520</v>
      </c>
      <c r="D24" s="48">
        <v>1290.4953599999999</v>
      </c>
      <c r="E24" s="50">
        <f t="shared" ref="E24" si="19">D24-B24</f>
        <v>-229.50464000000011</v>
      </c>
      <c r="F24" s="51">
        <f>(D24/B24*100)-100</f>
        <v>-15.098989473684227</v>
      </c>
      <c r="G24" s="51">
        <f t="shared" si="16"/>
        <v>-229.50464000000011</v>
      </c>
      <c r="H24" s="52">
        <f t="shared" si="17"/>
        <v>-15.098989473684227</v>
      </c>
      <c r="I24" s="32" t="s">
        <v>69</v>
      </c>
    </row>
    <row r="25" spans="1:9" ht="36.75" x14ac:dyDescent="0.25">
      <c r="A25" s="8" t="s">
        <v>16</v>
      </c>
      <c r="B25" s="48">
        <v>4702.8489799999998</v>
      </c>
      <c r="C25" s="48">
        <v>35284.352019999998</v>
      </c>
      <c r="D25" s="48">
        <v>33854.823539999998</v>
      </c>
      <c r="E25" s="50">
        <f t="shared" si="1"/>
        <v>29151.974559999999</v>
      </c>
      <c r="F25" s="51">
        <f t="shared" ref="F25:F27" si="20">(D25/B25*100)-100</f>
        <v>619.87902830764506</v>
      </c>
      <c r="G25" s="51">
        <f t="shared" si="3"/>
        <v>-1429.5284800000009</v>
      </c>
      <c r="H25" s="52">
        <f t="shared" si="4"/>
        <v>-4.0514517007134287</v>
      </c>
      <c r="I25" s="26" t="s">
        <v>63</v>
      </c>
    </row>
    <row r="26" spans="1:9" ht="142.5" customHeight="1" x14ac:dyDescent="0.25">
      <c r="A26" s="8" t="s">
        <v>17</v>
      </c>
      <c r="B26" s="48">
        <v>33857.350380000003</v>
      </c>
      <c r="C26" s="48">
        <v>67051.055680000005</v>
      </c>
      <c r="D26" s="48">
        <v>66119.477660000004</v>
      </c>
      <c r="E26" s="50">
        <f t="shared" ref="E26:E35" si="21">D26-B26</f>
        <v>32262.127280000001</v>
      </c>
      <c r="F26" s="51">
        <f t="shared" si="20"/>
        <v>95.288399469846496</v>
      </c>
      <c r="G26" s="51">
        <f t="shared" ref="G26:G30" si="22">D26-C26</f>
        <v>-931.57802000000083</v>
      </c>
      <c r="H26" s="52">
        <f t="shared" ref="H26:H30" si="23">(D26/C26*100)-100</f>
        <v>-1.3893562309383185</v>
      </c>
      <c r="I26" s="30" t="s">
        <v>70</v>
      </c>
    </row>
    <row r="27" spans="1:9" ht="87" customHeight="1" x14ac:dyDescent="0.25">
      <c r="A27" s="8" t="s">
        <v>53</v>
      </c>
      <c r="B27" s="48">
        <v>8100</v>
      </c>
      <c r="C27" s="48">
        <v>13460</v>
      </c>
      <c r="D27" s="48">
        <v>13460</v>
      </c>
      <c r="E27" s="50">
        <f t="shared" ref="E27" si="24">D27-B27</f>
        <v>5360</v>
      </c>
      <c r="F27" s="51">
        <f t="shared" si="20"/>
        <v>66.172839506172835</v>
      </c>
      <c r="G27" s="51">
        <f t="shared" ref="G27" si="25">D27-C27</f>
        <v>0</v>
      </c>
      <c r="H27" s="52">
        <f t="shared" ref="H27" si="26">(D27/C27*100)-100</f>
        <v>0</v>
      </c>
      <c r="I27" s="30" t="s">
        <v>64</v>
      </c>
    </row>
    <row r="28" spans="1:9" s="14" customFormat="1" ht="84.75" customHeight="1" x14ac:dyDescent="0.25">
      <c r="A28" s="7" t="s">
        <v>49</v>
      </c>
      <c r="B28" s="45">
        <f>B29</f>
        <v>3800</v>
      </c>
      <c r="C28" s="45">
        <f t="shared" ref="C28:D28" si="27">C29</f>
        <v>8015.335</v>
      </c>
      <c r="D28" s="45">
        <f t="shared" si="27"/>
        <v>7875.1134199999997</v>
      </c>
      <c r="E28" s="53">
        <f t="shared" si="21"/>
        <v>4075.1134199999997</v>
      </c>
      <c r="F28" s="46">
        <f t="shared" ref="F28:F30" si="28">(D28/B28*100)-100</f>
        <v>107.23982684210526</v>
      </c>
      <c r="G28" s="46">
        <f t="shared" si="22"/>
        <v>-140.22158000000036</v>
      </c>
      <c r="H28" s="47">
        <f t="shared" si="23"/>
        <v>-1.7494163375579461</v>
      </c>
      <c r="I28" s="28" t="s">
        <v>39</v>
      </c>
    </row>
    <row r="29" spans="1:9" ht="52.5" customHeight="1" x14ac:dyDescent="0.25">
      <c r="A29" s="8" t="s">
        <v>48</v>
      </c>
      <c r="B29" s="48">
        <v>3800</v>
      </c>
      <c r="C29" s="48">
        <v>8015.335</v>
      </c>
      <c r="D29" s="48">
        <v>7875.1134199999997</v>
      </c>
      <c r="E29" s="50">
        <f t="shared" si="21"/>
        <v>4075.1134199999997</v>
      </c>
      <c r="F29" s="51">
        <f>(D29/B29*100)-100</f>
        <v>107.23982684210526</v>
      </c>
      <c r="G29" s="51">
        <f t="shared" si="22"/>
        <v>-140.22158000000036</v>
      </c>
      <c r="H29" s="52">
        <f t="shared" si="23"/>
        <v>-1.7494163375579461</v>
      </c>
      <c r="I29" s="30" t="s">
        <v>65</v>
      </c>
    </row>
    <row r="30" spans="1:9" s="14" customFormat="1" ht="15.75" x14ac:dyDescent="0.25">
      <c r="A30" s="7" t="s">
        <v>18</v>
      </c>
      <c r="B30" s="45">
        <f>B31+B32+B33+B34+B35</f>
        <v>1399849.5884400001</v>
      </c>
      <c r="C30" s="45">
        <f t="shared" ref="C30:D30" si="29">C31+C32+C33+C34+C35</f>
        <v>1438577.8264099997</v>
      </c>
      <c r="D30" s="45">
        <f t="shared" si="29"/>
        <v>1434166.81033</v>
      </c>
      <c r="E30" s="53">
        <f t="shared" si="21"/>
        <v>34317.221889999928</v>
      </c>
      <c r="F30" s="46">
        <f t="shared" si="28"/>
        <v>2.4514935156885826</v>
      </c>
      <c r="G30" s="46">
        <f t="shared" si="22"/>
        <v>-4411.0160799997393</v>
      </c>
      <c r="H30" s="47">
        <f t="shared" si="23"/>
        <v>-0.30662338867043104</v>
      </c>
      <c r="I30" s="28" t="s">
        <v>39</v>
      </c>
    </row>
    <row r="31" spans="1:9" s="10" customFormat="1" ht="15.75" x14ac:dyDescent="0.25">
      <c r="A31" s="8" t="s">
        <v>19</v>
      </c>
      <c r="B31" s="48">
        <v>450484.54200000002</v>
      </c>
      <c r="C31" s="49">
        <v>464058.30297999998</v>
      </c>
      <c r="D31" s="49">
        <v>461598.30297999998</v>
      </c>
      <c r="E31" s="50">
        <f t="shared" si="21"/>
        <v>11113.760979999963</v>
      </c>
      <c r="F31" s="51">
        <f t="shared" si="2"/>
        <v>2.467068221843661</v>
      </c>
      <c r="G31" s="51">
        <f t="shared" si="3"/>
        <v>-2460</v>
      </c>
      <c r="H31" s="52">
        <f t="shared" si="4"/>
        <v>-0.53010580442216337</v>
      </c>
      <c r="I31" s="31" t="s">
        <v>39</v>
      </c>
    </row>
    <row r="32" spans="1:9" ht="15.75" x14ac:dyDescent="0.25">
      <c r="A32" s="8" t="s">
        <v>20</v>
      </c>
      <c r="B32" s="48">
        <v>740331.22257999994</v>
      </c>
      <c r="C32" s="49">
        <v>765909.43923999998</v>
      </c>
      <c r="D32" s="49">
        <v>765264.13476000004</v>
      </c>
      <c r="E32" s="50">
        <f t="shared" si="21"/>
        <v>24932.912180000101</v>
      </c>
      <c r="F32" s="51">
        <f t="shared" si="2"/>
        <v>3.3678050336862384</v>
      </c>
      <c r="G32" s="51">
        <f t="shared" si="3"/>
        <v>-645.30447999993339</v>
      </c>
      <c r="H32" s="52">
        <f t="shared" si="4"/>
        <v>-8.4253365598968344E-2</v>
      </c>
      <c r="I32" s="31" t="s">
        <v>39</v>
      </c>
    </row>
    <row r="33" spans="1:9" ht="15.75" x14ac:dyDescent="0.25">
      <c r="A33" s="8" t="s">
        <v>47</v>
      </c>
      <c r="B33" s="48">
        <v>121581.5</v>
      </c>
      <c r="C33" s="49">
        <v>117741.86942</v>
      </c>
      <c r="D33" s="49">
        <v>117600.51979000001</v>
      </c>
      <c r="E33" s="50">
        <f t="shared" si="21"/>
        <v>-3980.9802099999943</v>
      </c>
      <c r="F33" s="51">
        <f t="shared" si="2"/>
        <v>-3.2743305601592283</v>
      </c>
      <c r="G33" s="51">
        <f t="shared" si="3"/>
        <v>-141.34962999999698</v>
      </c>
      <c r="H33" s="52">
        <f t="shared" si="4"/>
        <v>-0.12005043804408899</v>
      </c>
      <c r="I33" s="31" t="s">
        <v>39</v>
      </c>
    </row>
    <row r="34" spans="1:9" ht="84.75" x14ac:dyDescent="0.25">
      <c r="A34" s="8" t="s">
        <v>21</v>
      </c>
      <c r="B34" s="48">
        <v>13933</v>
      </c>
      <c r="C34" s="49">
        <v>15081</v>
      </c>
      <c r="D34" s="49">
        <v>15042.525</v>
      </c>
      <c r="E34" s="50">
        <f t="shared" si="21"/>
        <v>1109.5249999999996</v>
      </c>
      <c r="F34" s="51">
        <f t="shared" ref="F34:F39" si="30">(D34/B34*100)-100</f>
        <v>7.9632885954209485</v>
      </c>
      <c r="G34" s="51">
        <f t="shared" ref="G34:G39" si="31">D34-C34</f>
        <v>-38.475000000000364</v>
      </c>
      <c r="H34" s="52">
        <f t="shared" ref="H34:H39" si="32">(D34/C34*100)-100</f>
        <v>-0.25512233936741779</v>
      </c>
      <c r="I34" s="30" t="s">
        <v>75</v>
      </c>
    </row>
    <row r="35" spans="1:9" ht="15.75" x14ac:dyDescent="0.25">
      <c r="A35" s="11" t="s">
        <v>22</v>
      </c>
      <c r="B35" s="48">
        <v>73519.323860000004</v>
      </c>
      <c r="C35" s="49">
        <v>75787.214770000006</v>
      </c>
      <c r="D35" s="49">
        <v>74661.327799999999</v>
      </c>
      <c r="E35" s="50">
        <f t="shared" si="21"/>
        <v>1142.0039399999951</v>
      </c>
      <c r="F35" s="51">
        <f t="shared" si="30"/>
        <v>1.5533384694542036</v>
      </c>
      <c r="G35" s="51">
        <f t="shared" si="31"/>
        <v>-1125.8869700000068</v>
      </c>
      <c r="H35" s="52">
        <f t="shared" si="32"/>
        <v>-1.4855895858118799</v>
      </c>
      <c r="I35" s="31" t="s">
        <v>39</v>
      </c>
    </row>
    <row r="36" spans="1:9" s="10" customFormat="1" ht="66.75" customHeight="1" x14ac:dyDescent="0.25">
      <c r="A36" s="7" t="s">
        <v>23</v>
      </c>
      <c r="B36" s="45">
        <f>B38</f>
        <v>115028.43777999999</v>
      </c>
      <c r="C36" s="45">
        <f t="shared" ref="C36:D36" si="33">C38</f>
        <v>123128.96492</v>
      </c>
      <c r="D36" s="45">
        <f t="shared" si="33"/>
        <v>122561.28816</v>
      </c>
      <c r="E36" s="53">
        <f t="shared" ref="E36:E39" si="34">D36-B36</f>
        <v>7532.8503800000035</v>
      </c>
      <c r="F36" s="46">
        <f t="shared" si="30"/>
        <v>6.5486852863351146</v>
      </c>
      <c r="G36" s="46">
        <f t="shared" si="31"/>
        <v>-567.6767600000021</v>
      </c>
      <c r="H36" s="47">
        <f t="shared" si="32"/>
        <v>-0.4610424203345076</v>
      </c>
      <c r="I36" s="28" t="s">
        <v>39</v>
      </c>
    </row>
    <row r="37" spans="1:9" ht="0.75" customHeight="1" x14ac:dyDescent="0.25">
      <c r="A37" s="8" t="s">
        <v>24</v>
      </c>
      <c r="B37" s="54">
        <v>92016.8</v>
      </c>
      <c r="C37" s="51">
        <v>99344</v>
      </c>
      <c r="D37" s="51">
        <v>97907.199999999997</v>
      </c>
      <c r="E37" s="50">
        <f t="shared" si="34"/>
        <v>5890.3999999999942</v>
      </c>
      <c r="F37" s="51">
        <f t="shared" si="30"/>
        <v>6.4014397370914793</v>
      </c>
      <c r="G37" s="51">
        <f t="shared" si="31"/>
        <v>-1436.8000000000029</v>
      </c>
      <c r="H37" s="52">
        <f t="shared" si="32"/>
        <v>-1.4462876469640804</v>
      </c>
      <c r="I37" s="31"/>
    </row>
    <row r="38" spans="1:9" ht="132" x14ac:dyDescent="0.25">
      <c r="A38" s="8" t="s">
        <v>24</v>
      </c>
      <c r="B38" s="48">
        <v>115028.43777999999</v>
      </c>
      <c r="C38" s="49">
        <v>123128.96492</v>
      </c>
      <c r="D38" s="49">
        <v>122561.28816</v>
      </c>
      <c r="E38" s="50">
        <f t="shared" si="34"/>
        <v>7532.8503800000035</v>
      </c>
      <c r="F38" s="51">
        <f t="shared" si="30"/>
        <v>6.5486852863351146</v>
      </c>
      <c r="G38" s="51">
        <f t="shared" si="31"/>
        <v>-567.6767600000021</v>
      </c>
      <c r="H38" s="52">
        <f t="shared" si="32"/>
        <v>-0.4610424203345076</v>
      </c>
      <c r="I38" s="29" t="s">
        <v>73</v>
      </c>
    </row>
    <row r="39" spans="1:9" s="14" customFormat="1" ht="44.25" customHeight="1" x14ac:dyDescent="0.25">
      <c r="A39" s="7" t="s">
        <v>25</v>
      </c>
      <c r="B39" s="45">
        <f>B40+B41+B42</f>
        <v>138787.56915</v>
      </c>
      <c r="C39" s="45">
        <f t="shared" ref="C39:D39" si="35">C40+C41+C42</f>
        <v>141538.86010999998</v>
      </c>
      <c r="D39" s="45">
        <f t="shared" si="35"/>
        <v>140341.77789999999</v>
      </c>
      <c r="E39" s="53">
        <f t="shared" si="34"/>
        <v>1554.2087499999907</v>
      </c>
      <c r="F39" s="46">
        <f t="shared" si="30"/>
        <v>1.1198472309290395</v>
      </c>
      <c r="G39" s="46">
        <f t="shared" si="31"/>
        <v>-1197.0822099999932</v>
      </c>
      <c r="H39" s="47">
        <f t="shared" si="32"/>
        <v>-0.84576222322947103</v>
      </c>
      <c r="I39" s="28" t="s">
        <v>39</v>
      </c>
    </row>
    <row r="40" spans="1:9" ht="31.5" customHeight="1" x14ac:dyDescent="0.25">
      <c r="A40" s="8" t="s">
        <v>26</v>
      </c>
      <c r="B40" s="48">
        <v>3281</v>
      </c>
      <c r="C40" s="49">
        <v>3158.4572800000001</v>
      </c>
      <c r="D40" s="49">
        <v>2999.9001800000001</v>
      </c>
      <c r="E40" s="50">
        <f>D40-B40</f>
        <v>-281.09981999999991</v>
      </c>
      <c r="F40" s="51">
        <f t="shared" si="2"/>
        <v>-8.5675044193843348</v>
      </c>
      <c r="G40" s="51">
        <f>D40-C40</f>
        <v>-158.55709999999999</v>
      </c>
      <c r="H40" s="52">
        <f t="shared" si="4"/>
        <v>-5.0200805628753074</v>
      </c>
      <c r="I40" s="30" t="s">
        <v>72</v>
      </c>
    </row>
    <row r="41" spans="1:9" ht="103.5" customHeight="1" x14ac:dyDescent="0.25">
      <c r="A41" s="8" t="s">
        <v>27</v>
      </c>
      <c r="B41" s="48">
        <v>4348.8155699999998</v>
      </c>
      <c r="C41" s="49">
        <v>7105.5442899999998</v>
      </c>
      <c r="D41" s="49">
        <v>7105.5442899999998</v>
      </c>
      <c r="E41" s="50">
        <f t="shared" ref="E41" si="36">D41-B41</f>
        <v>2756.7287200000001</v>
      </c>
      <c r="F41" s="51">
        <f t="shared" ref="F41:F42" si="37">(D41/B41*100)-100</f>
        <v>63.390334118032058</v>
      </c>
      <c r="G41" s="51">
        <f t="shared" ref="G41" si="38">D41-C41</f>
        <v>0</v>
      </c>
      <c r="H41" s="52">
        <f t="shared" ref="H41" si="39">(D41/C41*100)-100</f>
        <v>0</v>
      </c>
      <c r="I41" s="30" t="s">
        <v>74</v>
      </c>
    </row>
    <row r="42" spans="1:9" ht="45" customHeight="1" x14ac:dyDescent="0.25">
      <c r="A42" s="8" t="s">
        <v>28</v>
      </c>
      <c r="B42" s="48">
        <v>131157.75357999999</v>
      </c>
      <c r="C42" s="49">
        <v>131274.85853999999</v>
      </c>
      <c r="D42" s="49">
        <v>130236.33343</v>
      </c>
      <c r="E42" s="50">
        <f t="shared" si="1"/>
        <v>-921.42014999999083</v>
      </c>
      <c r="F42" s="51">
        <f t="shared" si="37"/>
        <v>-0.70252815777145372</v>
      </c>
      <c r="G42" s="51">
        <f t="shared" si="3"/>
        <v>-1038.5251099999878</v>
      </c>
      <c r="H42" s="52">
        <f t="shared" si="4"/>
        <v>-0.79110739219234461</v>
      </c>
      <c r="I42" s="29"/>
    </row>
    <row r="43" spans="1:9" s="10" customFormat="1" ht="48.75" customHeight="1" x14ac:dyDescent="0.25">
      <c r="A43" s="7" t="s">
        <v>29</v>
      </c>
      <c r="B43" s="45">
        <f>B44</f>
        <v>45307</v>
      </c>
      <c r="C43" s="45">
        <f t="shared" ref="C43:D43" si="40">C44</f>
        <v>50770</v>
      </c>
      <c r="D43" s="45">
        <f t="shared" si="40"/>
        <v>49527.993999999999</v>
      </c>
      <c r="E43" s="53">
        <f t="shared" ref="E43:E44" si="41">D43-B43</f>
        <v>4220.9939999999988</v>
      </c>
      <c r="F43" s="46">
        <f t="shared" ref="F43:F44" si="42">(D43/B43*100)-100</f>
        <v>9.3164279250447066</v>
      </c>
      <c r="G43" s="46">
        <f t="shared" ref="G43:G44" si="43">D43-C43</f>
        <v>-1242.0060000000012</v>
      </c>
      <c r="H43" s="47">
        <f t="shared" ref="H43:H44" si="44">(D43/C43*100)-100</f>
        <v>-2.4463383888122934</v>
      </c>
      <c r="I43" s="28" t="s">
        <v>39</v>
      </c>
    </row>
    <row r="44" spans="1:9" ht="90" customHeight="1" x14ac:dyDescent="0.25">
      <c r="A44" s="8" t="s">
        <v>30</v>
      </c>
      <c r="B44" s="48">
        <v>45307</v>
      </c>
      <c r="C44" s="48">
        <v>50770</v>
      </c>
      <c r="D44" s="48">
        <v>49527.993999999999</v>
      </c>
      <c r="E44" s="50">
        <f t="shared" si="41"/>
        <v>4220.9939999999988</v>
      </c>
      <c r="F44" s="51">
        <f t="shared" si="42"/>
        <v>9.3164279250447066</v>
      </c>
      <c r="G44" s="51">
        <f t="shared" si="43"/>
        <v>-1242.0060000000012</v>
      </c>
      <c r="H44" s="52">
        <f t="shared" si="44"/>
        <v>-2.4463383888122934</v>
      </c>
      <c r="I44" s="26" t="s">
        <v>71</v>
      </c>
    </row>
    <row r="45" spans="1:9" s="10" customFormat="1" ht="15.75" x14ac:dyDescent="0.25">
      <c r="A45" s="7" t="s">
        <v>31</v>
      </c>
      <c r="B45" s="45">
        <f>B46+B47</f>
        <v>5480</v>
      </c>
      <c r="C45" s="45">
        <f t="shared" ref="C45:D45" si="45">C46+C47</f>
        <v>5480</v>
      </c>
      <c r="D45" s="45">
        <f t="shared" si="45"/>
        <v>5436.6572400000005</v>
      </c>
      <c r="E45" s="53">
        <f t="shared" si="1"/>
        <v>-43.342759999999544</v>
      </c>
      <c r="F45" s="46">
        <f t="shared" si="2"/>
        <v>-0.7909262773722503</v>
      </c>
      <c r="G45" s="46">
        <f t="shared" si="3"/>
        <v>-43.342759999999544</v>
      </c>
      <c r="H45" s="47">
        <f t="shared" si="4"/>
        <v>-0.7909262773722503</v>
      </c>
      <c r="I45" s="28" t="s">
        <v>39</v>
      </c>
    </row>
    <row r="46" spans="1:9" ht="69" customHeight="1" x14ac:dyDescent="0.25">
      <c r="A46" s="8" t="s">
        <v>32</v>
      </c>
      <c r="B46" s="48">
        <v>4200</v>
      </c>
      <c r="C46" s="48">
        <v>4200</v>
      </c>
      <c r="D46" s="48">
        <v>4200</v>
      </c>
      <c r="E46" s="50">
        <f t="shared" ref="E46" si="46">D46-B46</f>
        <v>0</v>
      </c>
      <c r="F46" s="51">
        <f t="shared" ref="F46" si="47">(D46/B46*100)-100</f>
        <v>0</v>
      </c>
      <c r="G46" s="51">
        <f t="shared" ref="G46" si="48">D46-C46</f>
        <v>0</v>
      </c>
      <c r="H46" s="52">
        <f t="shared" ref="H46" si="49">(D46/C46*100)-100</f>
        <v>0</v>
      </c>
      <c r="I46" s="31" t="s">
        <v>39</v>
      </c>
    </row>
    <row r="47" spans="1:9" ht="15.75" x14ac:dyDescent="0.25">
      <c r="A47" s="8" t="s">
        <v>33</v>
      </c>
      <c r="B47" s="48">
        <v>1280</v>
      </c>
      <c r="C47" s="48">
        <v>1280</v>
      </c>
      <c r="D47" s="48">
        <v>1236.65724</v>
      </c>
      <c r="E47" s="50">
        <f t="shared" si="1"/>
        <v>-43.342759999999998</v>
      </c>
      <c r="F47" s="51">
        <f t="shared" si="2"/>
        <v>-3.386153125000007</v>
      </c>
      <c r="G47" s="51">
        <f t="shared" si="3"/>
        <v>-43.342759999999998</v>
      </c>
      <c r="H47" s="52">
        <f t="shared" si="4"/>
        <v>-3.386153125000007</v>
      </c>
      <c r="I47" s="31" t="s">
        <v>39</v>
      </c>
    </row>
    <row r="48" spans="1:9" s="14" customFormat="1" ht="31.5" x14ac:dyDescent="0.25">
      <c r="A48" s="7" t="s">
        <v>34</v>
      </c>
      <c r="B48" s="45">
        <f>B49+B50</f>
        <v>101873</v>
      </c>
      <c r="C48" s="45">
        <f t="shared" ref="C48:D48" si="50">C49+C50</f>
        <v>116902.32233</v>
      </c>
      <c r="D48" s="45">
        <f t="shared" si="50"/>
        <v>116902.32233</v>
      </c>
      <c r="E48" s="53">
        <f t="shared" ref="E48:E49" si="51">D48-B48</f>
        <v>15029.322329999995</v>
      </c>
      <c r="F48" s="46">
        <f t="shared" ref="F48:F51" si="52">(D48/B48*100)-100</f>
        <v>14.752998665004455</v>
      </c>
      <c r="G48" s="46">
        <f t="shared" ref="G48:G51" si="53">D48-C48</f>
        <v>0</v>
      </c>
      <c r="H48" s="47">
        <f t="shared" ref="H48:H51" si="54">(D48/C48*100)-100</f>
        <v>0</v>
      </c>
      <c r="I48" s="28" t="s">
        <v>39</v>
      </c>
    </row>
    <row r="49" spans="1:9" ht="47.25" x14ac:dyDescent="0.25">
      <c r="A49" s="8" t="s">
        <v>35</v>
      </c>
      <c r="B49" s="48">
        <v>101873</v>
      </c>
      <c r="C49" s="48">
        <v>111573</v>
      </c>
      <c r="D49" s="48">
        <v>111573</v>
      </c>
      <c r="E49" s="50">
        <f t="shared" si="51"/>
        <v>9700</v>
      </c>
      <c r="F49" s="51">
        <f t="shared" si="52"/>
        <v>9.52165932091917</v>
      </c>
      <c r="G49" s="51">
        <f t="shared" si="53"/>
        <v>0</v>
      </c>
      <c r="H49" s="52">
        <f t="shared" si="54"/>
        <v>0</v>
      </c>
      <c r="I49" s="30" t="s">
        <v>54</v>
      </c>
    </row>
    <row r="50" spans="1:9" ht="31.5" x14ac:dyDescent="0.25">
      <c r="A50" s="8" t="s">
        <v>36</v>
      </c>
      <c r="B50" s="48"/>
      <c r="C50" s="48">
        <v>5329.32233</v>
      </c>
      <c r="D50" s="48">
        <v>5329.32233</v>
      </c>
      <c r="E50" s="50">
        <f>D50-B50</f>
        <v>5329.32233</v>
      </c>
      <c r="F50" s="51">
        <v>0</v>
      </c>
      <c r="G50" s="51">
        <f t="shared" si="53"/>
        <v>0</v>
      </c>
      <c r="H50" s="52">
        <f t="shared" si="54"/>
        <v>0</v>
      </c>
      <c r="I50" s="31" t="s">
        <v>39</v>
      </c>
    </row>
    <row r="51" spans="1:9" s="10" customFormat="1" ht="15.75" x14ac:dyDescent="0.25">
      <c r="A51" s="7" t="s">
        <v>37</v>
      </c>
      <c r="B51" s="53">
        <f>B7+B14+B16+B18+B23+B28+B30+B36+B39+B43+B45+B48</f>
        <v>2156121.2807300002</v>
      </c>
      <c r="C51" s="53">
        <f>C7+C14+C16+C18+C23+C28+C30+C36+C39+C43+C45+C48</f>
        <v>2348947.9390999996</v>
      </c>
      <c r="D51" s="53">
        <f>D7+D14+D16+D18+D23+D28+D30+D36+D39+D43+D45+D48</f>
        <v>2326712.5472399998</v>
      </c>
      <c r="E51" s="53">
        <f t="shared" si="1"/>
        <v>170591.26650999952</v>
      </c>
      <c r="F51" s="46">
        <f t="shared" si="52"/>
        <v>7.911951337553802</v>
      </c>
      <c r="G51" s="46">
        <f t="shared" si="53"/>
        <v>-22235.391859999858</v>
      </c>
      <c r="H51" s="47">
        <f t="shared" si="54"/>
        <v>-0.94661067152128453</v>
      </c>
      <c r="I51" s="28" t="s">
        <v>39</v>
      </c>
    </row>
    <row r="54" spans="1:9" x14ac:dyDescent="0.2">
      <c r="A54" s="12" t="s">
        <v>42</v>
      </c>
    </row>
    <row r="55" spans="1:9" x14ac:dyDescent="0.2">
      <c r="A55" s="12" t="s">
        <v>43</v>
      </c>
    </row>
  </sheetData>
  <mergeCells count="9">
    <mergeCell ref="I3:I4"/>
    <mergeCell ref="A1:H1"/>
    <mergeCell ref="A2:H2"/>
    <mergeCell ref="A3:A4"/>
    <mergeCell ref="B3:B4"/>
    <mergeCell ref="C3:C4"/>
    <mergeCell ref="D3:D4"/>
    <mergeCell ref="G3:H3"/>
    <mergeCell ref="E3:F3"/>
  </mergeCells>
  <pageMargins left="0.70866141732283472" right="0.70866141732283472" top="0" bottom="0"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user</cp:lastModifiedBy>
  <cp:lastPrinted>2019-04-11T04:14:32Z</cp:lastPrinted>
  <dcterms:created xsi:type="dcterms:W3CDTF">2016-11-29T05:17:13Z</dcterms:created>
  <dcterms:modified xsi:type="dcterms:W3CDTF">2024-04-24T10:59:36Z</dcterms:modified>
</cp:coreProperties>
</file>