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41A09F34-FB55-4851-BCEE-3013483AFD1A}" xr6:coauthVersionLast="45" xr6:coauthVersionMax="45" xr10:uidLastSave="{00000000-0000-0000-0000-000000000000}"/>
  <bookViews>
    <workbookView xWindow="12165" yWindow="300" windowWidth="10335" windowHeight="14175" xr2:uid="{00000000-000D-0000-FFFF-FFFF00000000}"/>
  </bookViews>
  <sheets>
    <sheet name="район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9" i="3" l="1"/>
  <c r="C22" i="3" l="1"/>
  <c r="B22" i="3"/>
  <c r="D57" i="3" l="1"/>
  <c r="C56" i="3"/>
  <c r="B56" i="3"/>
  <c r="D56" i="3" l="1"/>
  <c r="D41" i="3" l="1"/>
  <c r="D23" i="3" l="1"/>
  <c r="D24" i="3"/>
  <c r="D26" i="3"/>
  <c r="D27" i="3"/>
  <c r="D29" i="3"/>
  <c r="D22" i="3"/>
  <c r="C42" i="3"/>
  <c r="D42" i="3"/>
  <c r="B42" i="3"/>
  <c r="D18" i="3" l="1"/>
  <c r="D16" i="3"/>
  <c r="D15" i="3"/>
  <c r="D14" i="3"/>
  <c r="D13" i="3"/>
  <c r="D12" i="3"/>
  <c r="D11" i="3"/>
  <c r="D10" i="3"/>
  <c r="D8" i="3"/>
  <c r="D7" i="3"/>
  <c r="D6" i="3"/>
  <c r="D31" i="3"/>
  <c r="D36" i="3"/>
  <c r="D35" i="3"/>
  <c r="D34" i="3"/>
  <c r="D33" i="3"/>
  <c r="D40" i="3"/>
  <c r="D39" i="3"/>
  <c r="D38" i="3"/>
  <c r="D49" i="3"/>
  <c r="D48" i="3"/>
  <c r="D47" i="3"/>
  <c r="D46" i="3"/>
  <c r="D45" i="3"/>
  <c r="D51" i="3"/>
  <c r="D55" i="3"/>
  <c r="D54" i="3"/>
  <c r="D53" i="3"/>
  <c r="D61" i="3"/>
  <c r="D60" i="3"/>
  <c r="C5" i="3"/>
  <c r="B5" i="3"/>
  <c r="C44" i="3"/>
  <c r="B44" i="3"/>
  <c r="C32" i="3"/>
  <c r="B32" i="3"/>
  <c r="D32" i="3" l="1"/>
  <c r="D44" i="3"/>
  <c r="D5" i="3"/>
  <c r="C19" i="3"/>
  <c r="B19" i="3"/>
  <c r="C62" i="3"/>
  <c r="B62" i="3"/>
  <c r="D63" i="3"/>
  <c r="B37" i="3"/>
  <c r="C28" i="3"/>
  <c r="B28" i="3"/>
  <c r="C59" i="3"/>
  <c r="C52" i="3"/>
  <c r="B52" i="3"/>
  <c r="C50" i="3"/>
  <c r="B50" i="3"/>
  <c r="C37" i="3"/>
  <c r="C30" i="3"/>
  <c r="B30" i="3"/>
  <c r="D28" i="3" l="1"/>
  <c r="B65" i="3"/>
  <c r="B66" i="3" s="1"/>
  <c r="C65" i="3"/>
  <c r="C66" i="3" s="1"/>
  <c r="D59" i="3"/>
  <c r="D30" i="3"/>
  <c r="D37" i="3"/>
  <c r="D62" i="3"/>
  <c r="D52" i="3"/>
  <c r="D50" i="3"/>
  <c r="D19" i="3"/>
  <c r="D65" i="3" l="1"/>
</calcChain>
</file>

<file path=xl/sharedStrings.xml><?xml version="1.0" encoding="utf-8"?>
<sst xmlns="http://schemas.openxmlformats.org/spreadsheetml/2006/main" count="68" uniqueCount="68">
  <si>
    <t>Наименование</t>
  </si>
  <si>
    <t>% исполнения</t>
  </si>
  <si>
    <t>ДОХОДЫ</t>
  </si>
  <si>
    <t>НАЛОГОВЫЕ И НЕНАЛОГОВЫЕ ДОХОДЫ</t>
  </si>
  <si>
    <t>Налог на доходы физических лиц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</si>
  <si>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</si>
  <si>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</si>
  <si>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</si>
  <si>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 находящегося в муниципальной собственности</t>
  </si>
  <si>
    <t>Плата за негативное воздействие на окружающую среду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</si>
  <si>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</si>
  <si>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</si>
  <si>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</si>
  <si>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</si>
  <si>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ИТОГО доходов</t>
  </si>
  <si>
    <t>РАСХОДЫ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</si>
  <si>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</si>
  <si>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</si>
  <si>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</si>
  <si>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</si>
  <si>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</si>
  <si>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</si>
  <si>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Физическая культура и спорт</t>
  </si>
  <si>
    <t>Средство массовой информации</t>
  </si>
  <si>
    <t>ИТОГО расходов</t>
  </si>
  <si>
    <t>ДЕФИЦИТ (-) / ПРОФИЦИТ (+)</t>
  </si>
  <si>
    <t>(тыс.руб)</t>
  </si>
  <si>
    <t>Налоги, сборы и регулярные платежи за пользование природными ресурсами</t>
  </si>
  <si>
    <t>Доходы от оказания платных услуг (работ) и компенсации затрат государства</t>
  </si>
  <si>
    <t>0103-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</si>
  <si>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0104 -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</si>
  <si>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0111 - Резервные фонды</t>
  </si>
  <si>
    <t>0113 - Другие общегосударственные вопросы</t>
  </si>
  <si>
    <t>0203 - Мобилизационная и вневойсковая подготовка</t>
  </si>
  <si>
    <t>0405 - Сельское хозяйство и рыболовство</t>
  </si>
  <si>
    <t>0408 - Транспорт</t>
  </si>
  <si>
    <t>0409 - Дорожное хозяйство (дорожные фонды)</t>
  </si>
  <si>
    <t>0412 - Другие вопросы в области национальной экономики</t>
  </si>
  <si>
    <t>0501 - Жилищное хозяйство</t>
  </si>
  <si>
    <t>0502 - Коммунальное хозяйство</t>
  </si>
  <si>
    <t>0503 - Благоустройство</t>
  </si>
  <si>
    <t>0505 - Другие вопросы в области жилищно-коммунального хозяйства</t>
  </si>
  <si>
    <t>0701 - Дошкольное образование</t>
  </si>
  <si>
    <t>0702 - Общее образование</t>
  </si>
  <si>
    <t>0709 - Другие вопросы в области образования</t>
  </si>
  <si>
    <t>0707 - Молодежная политика и оздоровление детей</t>
  </si>
  <si>
    <t>0801 - Культура</t>
  </si>
  <si>
    <t>1001 - Пенсионное обеспечение</t>
  </si>
  <si>
    <t>1003 - Социальное обеспечение населения</t>
  </si>
  <si>
    <t>1004 - Охрана семьи и детства</t>
  </si>
  <si>
    <t>1101 - Физическая культура</t>
  </si>
  <si>
    <t>1201 - Телевидение и радиовещание</t>
  </si>
  <si>
    <t>1202 - Периодическая печать и издательства</t>
  </si>
  <si>
    <t>1401 - Дотации на выравнивание бюджетной обеспеченности субъектов Российской Федерации и муниципальных образований</t>
  </si>
  <si>
    <t>Социальная политика</t>
  </si>
  <si>
    <t>1403 - Прочие межбюджетные трансферты общего характера</t>
  </si>
  <si>
    <t>Акцизы по подакцизным товарам (продукции), производимым на территории Российской Федерации</t>
  </si>
  <si>
    <t>0703- Дополнительное образование детей</t>
  </si>
  <si>
    <t>Охрана окружающей среды</t>
  </si>
  <si>
    <t>0605 - Другие вопросы в области охраны окружающей среды</t>
  </si>
  <si>
    <t>0310 - Защита населения и территории от чрезвычайных ситуаций природного и техногенного характера, пожарная безопасность</t>
  </si>
  <si>
    <t>0105 - Судебная систем</t>
  </si>
  <si>
    <t>1103 - Спорт высших достижений</t>
  </si>
  <si>
    <t>Отчет об исполнении  бюджета муниципального  района Мелеузовский район Республики Башкортостан за январь 2025 года</t>
  </si>
  <si>
    <t>План на 2025 год</t>
  </si>
  <si>
    <t>Отчет за текущий период 2025 года</t>
  </si>
  <si>
    <t>Культура, кинематография</t>
  </si>
  <si>
    <t>Межбюджетные трансферты общего характера бюджетам бюджетной системы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</si>
</sst>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Fill="1"/>
    <xf numFmtId="49" fontId="1" fillId="0" borderId="0" xfId="0" applyNumberFormat="1" applyFont="1" applyFill="1"/>
    <xf numFmtId="0" fontId="1" fillId="0" borderId="0" xfId="0" applyFont="1" applyFill="1" applyAlignment="1">
      <alignment horizontal="right"/>
    </xf>
    <xf numFmtId="0" fontId="2" fillId="0" borderId="1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wrapText="1" shrinkToFit="1"/>
    </xf>
    <xf numFmtId="0" fontId="2" fillId="0" borderId="0" xfId="0" applyFont="1" applyFill="1"/>
    <xf numFmtId="49" fontId="3" fillId="0" borderId="1" xfId="0" applyNumberFormat="1" applyFont="1" applyFill="1" applyBorder="1" applyAlignment="1">
      <alignment wrapText="1" shrinkToFit="1"/>
    </xf>
    <xf numFmtId="49" fontId="3" fillId="0" borderId="1" xfId="0" applyNumberFormat="1" applyFont="1" applyFill="1" applyBorder="1"/>
    <xf numFmtId="49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wrapText="1"/>
    </xf>
    <xf numFmtId="164" fontId="1" fillId="0" borderId="1" xfId="0" applyNumberFormat="1" applyFont="1" applyFill="1" applyBorder="1" applyAlignment="1">
      <alignment wrapText="1"/>
    </xf>
    <xf numFmtId="164" fontId="4" fillId="0" borderId="1" xfId="0" applyNumberFormat="1" applyFont="1" applyFill="1" applyBorder="1"/>
    <xf numFmtId="164" fontId="3" fillId="0" borderId="1" xfId="0" applyNumberFormat="1" applyFont="1" applyFill="1" applyBorder="1"/>
    <xf numFmtId="164" fontId="4" fillId="0" borderId="1" xfId="0" applyNumberFormat="1" applyFont="1" applyFill="1" applyBorder="1" applyAlignment="1">
      <alignment wrapText="1"/>
    </xf>
    <xf numFmtId="2" fontId="1" fillId="0" borderId="1" xfId="0" applyNumberFormat="1" applyFont="1" applyFill="1" applyBorder="1" applyAlignment="1">
      <alignment wrapText="1"/>
    </xf>
    <xf numFmtId="2" fontId="4" fillId="0" borderId="1" xfId="0" applyNumberFormat="1" applyFont="1" applyFill="1" applyBorder="1"/>
    <xf numFmtId="2" fontId="3" fillId="0" borderId="1" xfId="0" applyNumberFormat="1" applyFont="1" applyFill="1" applyBorder="1"/>
    <xf numFmtId="0" fontId="5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6"/>
  <sheetViews>
    <sheetView tabSelected="1" topLeftCell="A34" zoomScaleNormal="100" workbookViewId="0">
      <selection activeCell="A58" sqref="A58"/>
    </sheetView>
  </sheetViews>
  <sheetFormatPr defaultColWidth="9.140625" defaultRowHeight="15" x14ac:dyDescent="0.25"/>
  <cols>
    <col min="1" max="1" width="84.140625" style="2" customWidth="1"/>
    <col min="2" max="2" width="22.5703125" style="1" customWidth="1"/>
    <col min="3" max="3" width="17.42578125" style="1" customWidth="1"/>
    <col min="4" max="4" width="15.140625" style="1" customWidth="1"/>
    <col min="5" max="16384" width="9.140625" style="1"/>
  </cols>
  <sheetData>
    <row r="1" spans="1:4" ht="39" customHeight="1" x14ac:dyDescent="0.25">
      <c r="A1" s="19" t="s">
        <v>63</v>
      </c>
      <c r="B1" s="19"/>
      <c r="C1" s="19"/>
      <c r="D1" s="19"/>
    </row>
    <row r="2" spans="1:4" x14ac:dyDescent="0.25">
      <c r="D2" s="3" t="s">
        <v>26</v>
      </c>
    </row>
    <row r="3" spans="1:4" ht="57" x14ac:dyDescent="0.25">
      <c r="A3" s="9" t="s">
        <v>0</v>
      </c>
      <c r="B3" s="10" t="s">
        <v>64</v>
      </c>
      <c r="C3" s="10" t="s">
        <v>65</v>
      </c>
      <c r="D3" s="10" t="s">
        <v>1</v>
      </c>
    </row>
    <row r="4" spans="1:4" s="6" customFormat="1" ht="15.75" x14ac:dyDescent="0.25">
      <c r="A4" s="5" t="s">
        <v>2</v>
      </c>
      <c r="B4" s="4"/>
      <c r="C4" s="4"/>
      <c r="D4" s="16"/>
    </row>
    <row r="5" spans="1:4" s="6" customFormat="1" ht="15.75" x14ac:dyDescent="0.25">
      <c r="A5" s="5" t="s">
        <v>3</v>
      </c>
      <c r="B5" s="13">
        <f>SUM(B6:B17)</f>
        <v>1115520</v>
      </c>
      <c r="C5" s="13">
        <f>SUM(C6:C17)</f>
        <v>50599.964829999997</v>
      </c>
      <c r="D5" s="17">
        <f>C5/B5*100</f>
        <v>4.5359979946572002</v>
      </c>
    </row>
    <row r="6" spans="1:4" ht="15.75" x14ac:dyDescent="0.25">
      <c r="A6" s="7" t="s">
        <v>4</v>
      </c>
      <c r="B6" s="14">
        <v>635036</v>
      </c>
      <c r="C6" s="14">
        <v>30846.779900000001</v>
      </c>
      <c r="D6" s="16">
        <f t="shared" ref="D6:D18" si="0">C6/B6*100</f>
        <v>4.8574852291838573</v>
      </c>
    </row>
    <row r="7" spans="1:4" ht="31.5" x14ac:dyDescent="0.25">
      <c r="A7" s="7" t="s">
        <v>56</v>
      </c>
      <c r="B7" s="14">
        <v>35414</v>
      </c>
      <c r="C7" s="14">
        <v>2796.3687100000002</v>
      </c>
      <c r="D7" s="16">
        <f t="shared" si="0"/>
        <v>7.8962238380301581</v>
      </c>
    </row>
    <row r="8" spans="1:4" ht="15.75" x14ac:dyDescent="0.25">
      <c r="A8" s="7" t="s">
        <v>5</v>
      </c>
      <c r="B8" s="14">
        <v>294039</v>
      </c>
      <c r="C8" s="14">
        <v>10831.504499999999</v>
      </c>
      <c r="D8" s="16">
        <f t="shared" si="0"/>
        <v>3.6836965504575923</v>
      </c>
    </row>
    <row r="9" spans="1:4" ht="15.75" x14ac:dyDescent="0.25">
      <c r="A9" s="7" t="s">
        <v>6</v>
      </c>
      <c r="B9" s="14">
        <v>11554</v>
      </c>
      <c r="C9" s="14">
        <v>2.9102000000000001</v>
      </c>
      <c r="D9" s="16"/>
    </row>
    <row r="10" spans="1:4" ht="15.75" x14ac:dyDescent="0.25">
      <c r="A10" s="7" t="s">
        <v>27</v>
      </c>
      <c r="B10" s="14">
        <v>5434</v>
      </c>
      <c r="C10" s="14">
        <v>95.479619999999997</v>
      </c>
      <c r="D10" s="16">
        <f t="shared" si="0"/>
        <v>1.7570780272359219</v>
      </c>
    </row>
    <row r="11" spans="1:4" ht="15.75" x14ac:dyDescent="0.25">
      <c r="A11" s="7" t="s">
        <v>7</v>
      </c>
      <c r="B11" s="14">
        <v>15341</v>
      </c>
      <c r="C11" s="14">
        <v>2272.2071999999998</v>
      </c>
      <c r="D11" s="16">
        <f t="shared" si="0"/>
        <v>14.811336940225539</v>
      </c>
    </row>
    <row r="12" spans="1:4" ht="31.5" x14ac:dyDescent="0.25">
      <c r="A12" s="7" t="s">
        <v>8</v>
      </c>
      <c r="B12" s="14">
        <v>87266</v>
      </c>
      <c r="C12" s="14">
        <v>1669.9342999999999</v>
      </c>
      <c r="D12" s="16">
        <f t="shared" si="0"/>
        <v>1.9136138931542639</v>
      </c>
    </row>
    <row r="13" spans="1:4" ht="15.75" x14ac:dyDescent="0.25">
      <c r="A13" s="7" t="s">
        <v>9</v>
      </c>
      <c r="B13" s="14">
        <v>10705</v>
      </c>
      <c r="C13" s="14">
        <v>4.7315199999999997</v>
      </c>
      <c r="D13" s="16">
        <f t="shared" si="0"/>
        <v>4.419915927136852E-2</v>
      </c>
    </row>
    <row r="14" spans="1:4" ht="15.75" x14ac:dyDescent="0.25">
      <c r="A14" s="7" t="s">
        <v>28</v>
      </c>
      <c r="B14" s="14">
        <v>1650</v>
      </c>
      <c r="C14" s="14">
        <v>1023.11337</v>
      </c>
      <c r="D14" s="16">
        <f t="shared" si="0"/>
        <v>62.006870909090914</v>
      </c>
    </row>
    <row r="15" spans="1:4" ht="15.75" x14ac:dyDescent="0.25">
      <c r="A15" s="7" t="s">
        <v>10</v>
      </c>
      <c r="B15" s="14">
        <v>14832</v>
      </c>
      <c r="C15" s="14">
        <v>1010.83249</v>
      </c>
      <c r="D15" s="16">
        <f t="shared" si="0"/>
        <v>6.815213659654801</v>
      </c>
    </row>
    <row r="16" spans="1:4" ht="15.75" x14ac:dyDescent="0.25">
      <c r="A16" s="7" t="s">
        <v>11</v>
      </c>
      <c r="B16" s="14">
        <v>1728</v>
      </c>
      <c r="C16" s="14">
        <v>46.103020000000001</v>
      </c>
      <c r="D16" s="16">
        <f t="shared" si="0"/>
        <v>2.6679988425925925</v>
      </c>
    </row>
    <row r="17" spans="1:4" ht="15.75" x14ac:dyDescent="0.25">
      <c r="A17" s="7" t="s">
        <v>12</v>
      </c>
      <c r="B17" s="14">
        <v>2521</v>
      </c>
      <c r="C17" s="14">
        <v>0</v>
      </c>
      <c r="D17" s="16">
        <v>0</v>
      </c>
    </row>
    <row r="18" spans="1:4" s="6" customFormat="1" ht="15.75" x14ac:dyDescent="0.25">
      <c r="A18" s="5" t="s">
        <v>13</v>
      </c>
      <c r="B18" s="14">
        <v>1697047.57167</v>
      </c>
      <c r="C18" s="14">
        <v>51100.527840000002</v>
      </c>
      <c r="D18" s="16">
        <f t="shared" si="0"/>
        <v>3.0111429221582702</v>
      </c>
    </row>
    <row r="19" spans="1:4" s="6" customFormat="1" ht="15.75" x14ac:dyDescent="0.25">
      <c r="A19" s="5" t="s">
        <v>14</v>
      </c>
      <c r="B19" s="15">
        <f>B18+B5</f>
        <v>2812567.57167</v>
      </c>
      <c r="C19" s="15">
        <f>C18+C5</f>
        <v>101700.49267000001</v>
      </c>
      <c r="D19" s="17">
        <f>C19/B19*100</f>
        <v>3.6159306426765765</v>
      </c>
    </row>
    <row r="20" spans="1:4" ht="15.75" x14ac:dyDescent="0.25">
      <c r="A20" s="7"/>
      <c r="B20" s="12"/>
      <c r="C20" s="12"/>
      <c r="D20" s="16"/>
    </row>
    <row r="21" spans="1:4" s="6" customFormat="1" ht="15.75" x14ac:dyDescent="0.25">
      <c r="A21" s="5" t="s">
        <v>15</v>
      </c>
      <c r="B21" s="11"/>
      <c r="C21" s="11"/>
      <c r="D21" s="16"/>
    </row>
    <row r="22" spans="1:4" s="6" customFormat="1" ht="15.75" x14ac:dyDescent="0.25">
      <c r="A22" s="5" t="s">
        <v>16</v>
      </c>
      <c r="B22" s="11">
        <f>B23+B24+B25+B26+B27</f>
        <v>206392</v>
      </c>
      <c r="C22" s="11">
        <f>C23+C24+C25+C26+C27</f>
        <v>7317.3872700000002</v>
      </c>
      <c r="D22" s="17">
        <f t="shared" ref="D22:D29" si="1">C22/B22*100</f>
        <v>3.5453831883018725</v>
      </c>
    </row>
    <row r="23" spans="1:4" ht="47.25" x14ac:dyDescent="0.25">
      <c r="A23" s="7" t="s">
        <v>29</v>
      </c>
      <c r="B23" s="12">
        <v>6621</v>
      </c>
      <c r="C23" s="12">
        <v>280.21597000000003</v>
      </c>
      <c r="D23" s="18">
        <f t="shared" si="1"/>
        <v>4.2322303277450537</v>
      </c>
    </row>
    <row r="24" spans="1:4" ht="47.25" x14ac:dyDescent="0.25">
      <c r="A24" s="7" t="s">
        <v>30</v>
      </c>
      <c r="B24" s="12">
        <v>146958</v>
      </c>
      <c r="C24" s="12">
        <v>5854.3738599999997</v>
      </c>
      <c r="D24" s="18">
        <f t="shared" si="1"/>
        <v>3.9837054532587541</v>
      </c>
    </row>
    <row r="25" spans="1:4" ht="15.75" x14ac:dyDescent="0.25">
      <c r="A25" s="7" t="s">
        <v>61</v>
      </c>
      <c r="B25" s="12">
        <v>18.100000000000001</v>
      </c>
      <c r="C25" s="12">
        <v>0</v>
      </c>
      <c r="D25" s="18"/>
    </row>
    <row r="26" spans="1:4" ht="15.75" x14ac:dyDescent="0.25">
      <c r="A26" s="7" t="s">
        <v>31</v>
      </c>
      <c r="B26" s="12">
        <v>1200</v>
      </c>
      <c r="C26" s="12"/>
      <c r="D26" s="18">
        <f t="shared" si="1"/>
        <v>0</v>
      </c>
    </row>
    <row r="27" spans="1:4" ht="15.75" x14ac:dyDescent="0.25">
      <c r="A27" s="7" t="s">
        <v>32</v>
      </c>
      <c r="B27" s="12">
        <v>51594.9</v>
      </c>
      <c r="C27" s="12">
        <v>1182.7974400000001</v>
      </c>
      <c r="D27" s="18">
        <f t="shared" si="1"/>
        <v>2.2924696820809811</v>
      </c>
    </row>
    <row r="28" spans="1:4" s="6" customFormat="1" ht="15.75" x14ac:dyDescent="0.25">
      <c r="A28" s="5" t="s">
        <v>17</v>
      </c>
      <c r="B28" s="11">
        <f>B29</f>
        <v>3497.9</v>
      </c>
      <c r="C28" s="11">
        <f>C29</f>
        <v>874.47500000000002</v>
      </c>
      <c r="D28" s="17">
        <f t="shared" si="1"/>
        <v>25</v>
      </c>
    </row>
    <row r="29" spans="1:4" ht="15.75" x14ac:dyDescent="0.25">
      <c r="A29" s="7" t="s">
        <v>33</v>
      </c>
      <c r="B29" s="12">
        <v>3497.9</v>
      </c>
      <c r="C29" s="12">
        <v>874.47500000000002</v>
      </c>
      <c r="D29" s="17">
        <f t="shared" si="1"/>
        <v>25</v>
      </c>
    </row>
    <row r="30" spans="1:4" s="6" customFormat="1" ht="15.75" x14ac:dyDescent="0.25">
      <c r="A30" s="5" t="s">
        <v>18</v>
      </c>
      <c r="B30" s="11">
        <f>B31</f>
        <v>12141</v>
      </c>
      <c r="C30" s="11">
        <f>C31</f>
        <v>236.83261999999999</v>
      </c>
      <c r="D30" s="17">
        <f>C30/B30*100</f>
        <v>1.9506846223540069</v>
      </c>
    </row>
    <row r="31" spans="1:4" ht="31.5" x14ac:dyDescent="0.25">
      <c r="A31" s="7" t="s">
        <v>60</v>
      </c>
      <c r="B31" s="12">
        <v>12141</v>
      </c>
      <c r="C31" s="12">
        <v>236.83261999999999</v>
      </c>
      <c r="D31" s="16">
        <f t="shared" ref="D31:D63" si="2">C31/B31*100</f>
        <v>1.9506846223540069</v>
      </c>
    </row>
    <row r="32" spans="1:4" s="6" customFormat="1" ht="15.75" x14ac:dyDescent="0.25">
      <c r="A32" s="5" t="s">
        <v>19</v>
      </c>
      <c r="B32" s="11">
        <f>SUM(B33:B36)</f>
        <v>172027.36</v>
      </c>
      <c r="C32" s="11">
        <f>SUM(C33:C36)</f>
        <v>4599.9552899999999</v>
      </c>
      <c r="D32" s="17">
        <f>C32/B32*100</f>
        <v>2.6739672631144256</v>
      </c>
    </row>
    <row r="33" spans="1:4" ht="15.75" x14ac:dyDescent="0.25">
      <c r="A33" s="7" t="s">
        <v>34</v>
      </c>
      <c r="B33" s="12">
        <v>7162</v>
      </c>
      <c r="C33" s="12">
        <v>328.666</v>
      </c>
      <c r="D33" s="16">
        <f t="shared" si="2"/>
        <v>4.5890254118961185</v>
      </c>
    </row>
    <row r="34" spans="1:4" ht="15.75" x14ac:dyDescent="0.25">
      <c r="A34" s="7" t="s">
        <v>35</v>
      </c>
      <c r="B34" s="12">
        <v>12400</v>
      </c>
      <c r="C34" s="12">
        <v>0</v>
      </c>
      <c r="D34" s="16">
        <f t="shared" si="2"/>
        <v>0</v>
      </c>
    </row>
    <row r="35" spans="1:4" ht="15.75" x14ac:dyDescent="0.25">
      <c r="A35" s="7" t="s">
        <v>36</v>
      </c>
      <c r="B35" s="12">
        <v>131440.35999999999</v>
      </c>
      <c r="C35" s="12">
        <v>3435.2892900000002</v>
      </c>
      <c r="D35" s="16">
        <f t="shared" si="2"/>
        <v>2.6135726423755994</v>
      </c>
    </row>
    <row r="36" spans="1:4" ht="15.75" x14ac:dyDescent="0.25">
      <c r="A36" s="7" t="s">
        <v>37</v>
      </c>
      <c r="B36" s="12">
        <v>21025</v>
      </c>
      <c r="C36" s="12">
        <v>836</v>
      </c>
      <c r="D36" s="16">
        <f t="shared" si="2"/>
        <v>3.9762187871581451</v>
      </c>
    </row>
    <row r="37" spans="1:4" s="6" customFormat="1" ht="15.75" x14ac:dyDescent="0.25">
      <c r="A37" s="5" t="s">
        <v>20</v>
      </c>
      <c r="B37" s="11">
        <f>B38+B39+B40+B41</f>
        <v>63723.92585</v>
      </c>
      <c r="C37" s="11">
        <f>C38+C39+C40+C41</f>
        <v>1091.14932</v>
      </c>
      <c r="D37" s="17">
        <f>C37/B37*100</f>
        <v>1.7123071208268943</v>
      </c>
    </row>
    <row r="38" spans="1:4" ht="15.75" x14ac:dyDescent="0.25">
      <c r="A38" s="7" t="s">
        <v>38</v>
      </c>
      <c r="B38" s="12">
        <v>1500</v>
      </c>
      <c r="C38" s="12">
        <v>124.61911000000001</v>
      </c>
      <c r="D38" s="16">
        <f t="shared" si="2"/>
        <v>8.3079406666666671</v>
      </c>
    </row>
    <row r="39" spans="1:4" ht="15.75" x14ac:dyDescent="0.25">
      <c r="A39" s="7" t="s">
        <v>39</v>
      </c>
      <c r="B39" s="12">
        <v>10717.092490000001</v>
      </c>
      <c r="C39" s="12">
        <v>0</v>
      </c>
      <c r="D39" s="16">
        <f t="shared" si="2"/>
        <v>0</v>
      </c>
    </row>
    <row r="40" spans="1:4" ht="15.75" x14ac:dyDescent="0.25">
      <c r="A40" s="7" t="s">
        <v>40</v>
      </c>
      <c r="B40" s="12">
        <v>43406.833359999997</v>
      </c>
      <c r="C40" s="12">
        <v>966.53021000000001</v>
      </c>
      <c r="D40" s="16">
        <f t="shared" si="2"/>
        <v>2.2266775417224309</v>
      </c>
    </row>
    <row r="41" spans="1:4" ht="15.75" x14ac:dyDescent="0.25">
      <c r="A41" s="7" t="s">
        <v>41</v>
      </c>
      <c r="B41" s="12">
        <v>8100</v>
      </c>
      <c r="C41" s="12">
        <v>0</v>
      </c>
      <c r="D41" s="16">
        <f t="shared" si="2"/>
        <v>0</v>
      </c>
    </row>
    <row r="42" spans="1:4" s="6" customFormat="1" ht="15.75" x14ac:dyDescent="0.25">
      <c r="A42" s="5" t="s">
        <v>58</v>
      </c>
      <c r="B42" s="11">
        <f>B43</f>
        <v>12000</v>
      </c>
      <c r="C42" s="11">
        <f t="shared" ref="C42:D42" si="3">C43</f>
        <v>0</v>
      </c>
      <c r="D42" s="11">
        <f t="shared" si="3"/>
        <v>0</v>
      </c>
    </row>
    <row r="43" spans="1:4" ht="15.75" x14ac:dyDescent="0.25">
      <c r="A43" s="7" t="s">
        <v>59</v>
      </c>
      <c r="B43" s="12">
        <v>12000</v>
      </c>
      <c r="C43" s="12">
        <v>0</v>
      </c>
      <c r="D43" s="16"/>
    </row>
    <row r="44" spans="1:4" s="6" customFormat="1" ht="15.75" x14ac:dyDescent="0.25">
      <c r="A44" s="5" t="s">
        <v>21</v>
      </c>
      <c r="B44" s="11">
        <f>SUM(B45:B49)</f>
        <v>1832362.9161299998</v>
      </c>
      <c r="C44" s="11">
        <f>SUM(C45:C49)</f>
        <v>78685.961419999992</v>
      </c>
      <c r="D44" s="17">
        <f>C44/B44*100</f>
        <v>4.2942345496811782</v>
      </c>
    </row>
    <row r="45" spans="1:4" ht="15.75" x14ac:dyDescent="0.25">
      <c r="A45" s="7" t="s">
        <v>42</v>
      </c>
      <c r="B45" s="12">
        <v>544232.04</v>
      </c>
      <c r="C45" s="12">
        <v>27604.474999999999</v>
      </c>
      <c r="D45" s="16">
        <f t="shared" si="2"/>
        <v>5.0721885098863346</v>
      </c>
    </row>
    <row r="46" spans="1:4" ht="15.75" x14ac:dyDescent="0.25">
      <c r="A46" s="7" t="s">
        <v>43</v>
      </c>
      <c r="B46" s="12">
        <v>1012048.53325</v>
      </c>
      <c r="C46" s="12">
        <v>38268.656999999999</v>
      </c>
      <c r="D46" s="16">
        <f t="shared" si="2"/>
        <v>3.781306502871709</v>
      </c>
    </row>
    <row r="47" spans="1:4" ht="15.75" x14ac:dyDescent="0.25">
      <c r="A47" s="7" t="s">
        <v>57</v>
      </c>
      <c r="B47" s="12">
        <v>153798.5184</v>
      </c>
      <c r="C47" s="12">
        <v>10152.663</v>
      </c>
      <c r="D47" s="16">
        <f t="shared" si="2"/>
        <v>6.6012749053894666</v>
      </c>
    </row>
    <row r="48" spans="1:4" ht="15.75" x14ac:dyDescent="0.25">
      <c r="A48" s="7" t="s">
        <v>45</v>
      </c>
      <c r="B48" s="12">
        <v>18845</v>
      </c>
      <c r="C48" s="12">
        <v>1487.0820000000001</v>
      </c>
      <c r="D48" s="16">
        <f t="shared" si="2"/>
        <v>7.8911223136110378</v>
      </c>
    </row>
    <row r="49" spans="1:4" ht="15.75" x14ac:dyDescent="0.25">
      <c r="A49" s="8" t="s">
        <v>44</v>
      </c>
      <c r="B49" s="12">
        <v>103438.82448</v>
      </c>
      <c r="C49" s="12">
        <v>1173.0844199999999</v>
      </c>
      <c r="D49" s="16">
        <f t="shared" si="2"/>
        <v>1.1340852198362106</v>
      </c>
    </row>
    <row r="50" spans="1:4" s="6" customFormat="1" ht="15.75" x14ac:dyDescent="0.25">
      <c r="A50" s="5" t="s">
        <v>66</v>
      </c>
      <c r="B50" s="11">
        <f>B51</f>
        <v>146566.67793999999</v>
      </c>
      <c r="C50" s="11">
        <f>C51</f>
        <v>7413.4160000000002</v>
      </c>
      <c r="D50" s="17">
        <f>C50/B50*100</f>
        <v>5.0580500999243707</v>
      </c>
    </row>
    <row r="51" spans="1:4" ht="15.75" x14ac:dyDescent="0.25">
      <c r="A51" s="7" t="s">
        <v>46</v>
      </c>
      <c r="B51" s="12">
        <v>146566.67793999999</v>
      </c>
      <c r="C51" s="12">
        <v>7413.4160000000002</v>
      </c>
      <c r="D51" s="16">
        <f t="shared" si="2"/>
        <v>5.0580500999243707</v>
      </c>
    </row>
    <row r="52" spans="1:4" s="6" customFormat="1" ht="15.75" x14ac:dyDescent="0.25">
      <c r="A52" s="5" t="s">
        <v>54</v>
      </c>
      <c r="B52" s="11">
        <f>B53+B54+B55</f>
        <v>182821.13246999998</v>
      </c>
      <c r="C52" s="11">
        <f>C53+C54+C55</f>
        <v>1088.4538299999999</v>
      </c>
      <c r="D52" s="17">
        <f>C52/B52*100</f>
        <v>0.59536543467074832</v>
      </c>
    </row>
    <row r="53" spans="1:4" ht="15.75" x14ac:dyDescent="0.25">
      <c r="A53" s="7" t="s">
        <v>47</v>
      </c>
      <c r="B53" s="12">
        <v>4130</v>
      </c>
      <c r="C53" s="12">
        <v>288.45382999999998</v>
      </c>
      <c r="D53" s="16">
        <f t="shared" si="2"/>
        <v>6.9843542372881346</v>
      </c>
    </row>
    <row r="54" spans="1:4" ht="15.75" x14ac:dyDescent="0.25">
      <c r="A54" s="7" t="s">
        <v>48</v>
      </c>
      <c r="B54" s="12">
        <v>18463.251</v>
      </c>
      <c r="C54" s="12">
        <v>800</v>
      </c>
      <c r="D54" s="16">
        <f t="shared" si="2"/>
        <v>4.3329313997843606</v>
      </c>
    </row>
    <row r="55" spans="1:4" ht="15.75" x14ac:dyDescent="0.25">
      <c r="A55" s="7" t="s">
        <v>49</v>
      </c>
      <c r="B55" s="12">
        <v>160227.88146999999</v>
      </c>
      <c r="C55" s="12">
        <v>0</v>
      </c>
      <c r="D55" s="16">
        <f t="shared" si="2"/>
        <v>0</v>
      </c>
    </row>
    <row r="56" spans="1:4" s="6" customFormat="1" ht="15.75" x14ac:dyDescent="0.25">
      <c r="A56" s="5" t="s">
        <v>22</v>
      </c>
      <c r="B56" s="11">
        <f>B57+B58</f>
        <v>75328.7</v>
      </c>
      <c r="C56" s="11">
        <f>C57+C58</f>
        <v>5629.58</v>
      </c>
      <c r="D56" s="11">
        <f>C56/B56*100</f>
        <v>7.4733534496148213</v>
      </c>
    </row>
    <row r="57" spans="1:4" ht="15.75" x14ac:dyDescent="0.25">
      <c r="A57" s="7" t="s">
        <v>50</v>
      </c>
      <c r="B57" s="12">
        <v>29465</v>
      </c>
      <c r="C57" s="12">
        <v>2122.0819999999999</v>
      </c>
      <c r="D57" s="16">
        <f>C57/B57*100</f>
        <v>7.2020431019854056</v>
      </c>
    </row>
    <row r="58" spans="1:4" ht="15.75" x14ac:dyDescent="0.25">
      <c r="A58" s="7" t="s">
        <v>62</v>
      </c>
      <c r="B58" s="12">
        <v>45863.7</v>
      </c>
      <c r="C58" s="12">
        <v>3507.498</v>
      </c>
      <c r="D58" s="16"/>
    </row>
    <row r="59" spans="1:4" s="6" customFormat="1" ht="15.75" x14ac:dyDescent="0.25">
      <c r="A59" s="5" t="s">
        <v>23</v>
      </c>
      <c r="B59" s="11">
        <f>B60+B61</f>
        <v>6430</v>
      </c>
      <c r="C59" s="11">
        <f>C60+C61</f>
        <v>0</v>
      </c>
      <c r="D59" s="16">
        <f t="shared" si="2"/>
        <v>0</v>
      </c>
    </row>
    <row r="60" spans="1:4" ht="15.75" x14ac:dyDescent="0.25">
      <c r="A60" s="7" t="s">
        <v>51</v>
      </c>
      <c r="B60" s="12">
        <v>4900</v>
      </c>
      <c r="C60" s="12"/>
      <c r="D60" s="16">
        <f t="shared" si="2"/>
        <v>0</v>
      </c>
    </row>
    <row r="61" spans="1:4" ht="15.75" x14ac:dyDescent="0.25">
      <c r="A61" s="7" t="s">
        <v>52</v>
      </c>
      <c r="B61" s="12">
        <v>1530</v>
      </c>
      <c r="C61" s="12"/>
      <c r="D61" s="16">
        <f t="shared" si="2"/>
        <v>0</v>
      </c>
    </row>
    <row r="62" spans="1:4" s="6" customFormat="1" ht="31.5" x14ac:dyDescent="0.25">
      <c r="A62" s="5" t="s">
        <v>67</v>
      </c>
      <c r="B62" s="11">
        <f>B63+B64</f>
        <v>139824</v>
      </c>
      <c r="C62" s="11">
        <f>C63+C64</f>
        <v>11651.994000000001</v>
      </c>
      <c r="D62" s="17">
        <f>C62/B62*100</f>
        <v>8.333329042224511</v>
      </c>
    </row>
    <row r="63" spans="1:4" s="6" customFormat="1" ht="31.5" x14ac:dyDescent="0.25">
      <c r="A63" s="7" t="s">
        <v>53</v>
      </c>
      <c r="B63" s="12">
        <v>139824</v>
      </c>
      <c r="C63" s="12">
        <v>11651.994000000001</v>
      </c>
      <c r="D63" s="16">
        <f t="shared" si="2"/>
        <v>8.333329042224511</v>
      </c>
    </row>
    <row r="64" spans="1:4" s="6" customFormat="1" ht="15.75" x14ac:dyDescent="0.25">
      <c r="A64" s="7" t="s">
        <v>55</v>
      </c>
      <c r="B64" s="12"/>
      <c r="C64" s="12"/>
      <c r="D64" s="16"/>
    </row>
    <row r="65" spans="1:4" ht="15.75" x14ac:dyDescent="0.25">
      <c r="A65" s="5" t="s">
        <v>24</v>
      </c>
      <c r="B65" s="11">
        <f>B62+B59+B56+B52+B50+B44+B37+B32+B30+B28+B22+B42</f>
        <v>2853115.6123899994</v>
      </c>
      <c r="C65" s="11">
        <f>C62+C59+C56+C52+C50+C44+C37+C32+C30+C28+C22+C42</f>
        <v>118589.20475</v>
      </c>
      <c r="D65" s="17">
        <f>C65/B65*100</f>
        <v>4.1564808742769497</v>
      </c>
    </row>
    <row r="66" spans="1:4" ht="15.75" x14ac:dyDescent="0.25">
      <c r="A66" s="5" t="s">
        <v>25</v>
      </c>
      <c r="B66" s="11">
        <f>B19-B65</f>
        <v>-40548.040719999466</v>
      </c>
      <c r="C66" s="11">
        <f>C19-C65</f>
        <v>-16888.712079999998</v>
      </c>
      <c r="D66" s="11"/>
    </row>
  </sheetData>
  <mergeCells count="1">
    <mergeCell ref="A1:D1"/>
  </mergeCells>
  <pageMargins left="0.70866141732283472" right="0" top="0" bottom="0" header="0" footer="0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район3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2025-02-27T07:05:05Z</dcterms:modified>
</cp:coreProperties>
</file>