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4F186A7-30C1-49F9-984D-AFF648E5F545}" xr6:coauthVersionLast="45" xr6:coauthVersionMax="45" xr10:uidLastSave="{00000000-0000-0000-0000-000000000000}"/>
  <bookViews>
    <workbookView xWindow="15360" yWindow="720" windowWidth="11235" windowHeight="13860" xr2:uid="{00000000-000D-0000-FFFF-FFFF00000000}"/>
  </bookViews>
  <sheets>
    <sheet name="район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3" l="1"/>
  <c r="B15" i="3"/>
  <c r="B12" i="3"/>
  <c r="C51" i="3" l="1"/>
  <c r="D65" i="3" l="1"/>
  <c r="D56" i="3" l="1"/>
  <c r="D58" i="3" l="1"/>
  <c r="C57" i="3"/>
  <c r="B57" i="3"/>
  <c r="D57" i="3" l="1"/>
  <c r="C22" i="3"/>
  <c r="B22" i="3"/>
  <c r="D42" i="3" l="1"/>
  <c r="D23" i="3" l="1"/>
  <c r="D24" i="3"/>
  <c r="D26" i="3"/>
  <c r="D27" i="3"/>
  <c r="D28" i="3"/>
  <c r="D30" i="3"/>
  <c r="D22" i="3"/>
  <c r="C43" i="3"/>
  <c r="D43" i="3"/>
  <c r="B43" i="3"/>
  <c r="D18" i="3" l="1"/>
  <c r="D16" i="3"/>
  <c r="D15" i="3"/>
  <c r="D14" i="3"/>
  <c r="D13" i="3"/>
  <c r="D12" i="3"/>
  <c r="D11" i="3"/>
  <c r="D10" i="3"/>
  <c r="D8" i="3"/>
  <c r="D7" i="3"/>
  <c r="D6" i="3"/>
  <c r="D32" i="3"/>
  <c r="D37" i="3"/>
  <c r="D36" i="3"/>
  <c r="D35" i="3"/>
  <c r="D34" i="3"/>
  <c r="D41" i="3"/>
  <c r="D40" i="3"/>
  <c r="D39" i="3"/>
  <c r="D50" i="3"/>
  <c r="D49" i="3"/>
  <c r="D48" i="3"/>
  <c r="D47" i="3"/>
  <c r="D46" i="3"/>
  <c r="D52" i="3"/>
  <c r="D55" i="3"/>
  <c r="D54" i="3"/>
  <c r="D62" i="3"/>
  <c r="D61" i="3"/>
  <c r="C5" i="3"/>
  <c r="B5" i="3"/>
  <c r="C45" i="3"/>
  <c r="B45" i="3"/>
  <c r="C33" i="3"/>
  <c r="B33" i="3"/>
  <c r="D33" i="3" l="1"/>
  <c r="D45" i="3"/>
  <c r="D5" i="3"/>
  <c r="C19" i="3"/>
  <c r="B19" i="3"/>
  <c r="C63" i="3"/>
  <c r="B63" i="3"/>
  <c r="D64" i="3"/>
  <c r="B38" i="3"/>
  <c r="C29" i="3"/>
  <c r="B29" i="3"/>
  <c r="C60" i="3"/>
  <c r="B60" i="3"/>
  <c r="C53" i="3"/>
  <c r="B53" i="3"/>
  <c r="B51" i="3"/>
  <c r="C38" i="3"/>
  <c r="C31" i="3"/>
  <c r="B31" i="3"/>
  <c r="D29" i="3" l="1"/>
  <c r="B66" i="3"/>
  <c r="B67" i="3" s="1"/>
  <c r="C66" i="3"/>
  <c r="C67" i="3" s="1"/>
  <c r="D60" i="3"/>
  <c r="D31" i="3"/>
  <c r="D38" i="3"/>
  <c r="D63" i="3"/>
  <c r="D53" i="3"/>
  <c r="D51" i="3"/>
  <c r="D19" i="3"/>
  <c r="D66" i="3" l="1"/>
</calcChain>
</file>

<file path=xl/sharedStrings.xml><?xml version="1.0" encoding="utf-8"?>
<sst xmlns="http://schemas.openxmlformats.org/spreadsheetml/2006/main" count="69" uniqueCount="69">
  <si>
    <t>Наименование</t>
  </si>
  <si>
    <t>% исполнения</t>
  </si>
  <si>
    <t>ДОХОДЫ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</si>
  <si>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</si>
  <si>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</si>
  <si>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</si>
  <si>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</si>
  <si>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</si>
  <si>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муниципальной собственности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</si>
  <si>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</si>
  <si>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</si>
  <si>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</si>
  <si>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</si>
  <si>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</si>
  <si>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</si>
  <si>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</si>
  <si>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</si>
  <si>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</si>
  <si>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</si>
  <si>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</si>
  <si>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</si>
  <si>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</si>
  <si>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кинемотография</t>
  </si>
  <si>
    <t>Физическая культура и спорт</t>
  </si>
  <si>
    <t>Средство массовой информации</t>
  </si>
  <si>
    <t>ИТОГО расходов</t>
  </si>
  <si>
    <t>ДЕФИЦИТ (-) / ПРОФИЦИТ (+)</t>
  </si>
  <si>
    <t>(тыс.руб)</t>
  </si>
  <si>
    <t>Налоги, сборы и регулярные платежи за пользование природными ресурсами</t>
  </si>
  <si>
    <t>Доходы от оказания платных услуг (работ) и компенсации затрат государства</t>
  </si>
  <si>
    <t>0103-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</si>
  <si>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0104 -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</si>
  <si>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0111 - Резервные фонды</t>
  </si>
  <si>
    <t>0113 - Другие общегосударственные вопросы</t>
  </si>
  <si>
    <t>0203 - Мобилизационная и вневойсковая подготовка</t>
  </si>
  <si>
    <t>0405 - Сельское хозяйство и рыболовство</t>
  </si>
  <si>
    <t>0408 - Транспорт</t>
  </si>
  <si>
    <t>0409 - Дорожное хозяйство (дорожные фонды)</t>
  </si>
  <si>
    <t>0412 - Другие вопросы в области национальной экономики</t>
  </si>
  <si>
    <t>0501 - Жилищное хозяйство</t>
  </si>
  <si>
    <t>0502 - Коммунальное хозяйство</t>
  </si>
  <si>
    <t>0503 - Благоустройство</t>
  </si>
  <si>
    <t>0505 - Другие вопросы в области жилищно-коммунального хозяйства</t>
  </si>
  <si>
    <t>0701 - Дошкольное образование</t>
  </si>
  <si>
    <t>0702 - Общее образование</t>
  </si>
  <si>
    <t>0709 - Другие вопросы в области образования</t>
  </si>
  <si>
    <t>0707 - Молодежная политика и оздоровление детей</t>
  </si>
  <si>
    <t>0801 - Культура</t>
  </si>
  <si>
    <t>1001 - Пенсионное обеспечение</t>
  </si>
  <si>
    <t>1003 - Социальное обеспечение населения</t>
  </si>
  <si>
    <t>1004 - Охрана семьи и детства</t>
  </si>
  <si>
    <t>1101 - Физическая культура</t>
  </si>
  <si>
    <t>1201 - Телевидение и радиовещание</t>
  </si>
  <si>
    <t>1202 - Периодическая печать и издательства</t>
  </si>
  <si>
    <t>1401 - Дотации на выравнивание бюджетной обеспеченности субъектов Российской Федерации и муниципальных образований</t>
  </si>
  <si>
    <t>Межбюджетнфе трансферты общего характера бюджетам бюджетной системы Российской Федерации</t>
  </si>
  <si>
    <t>Социальная политика</t>
  </si>
  <si>
    <t>1403 - Прочие межбюджетные трансферты общего характера</t>
  </si>
  <si>
    <t>Акцизы по подакцизным товарам (продукции), производимым на территории Российской Федерации</t>
  </si>
  <si>
    <t>0703- Дополнительное образование детей</t>
  </si>
  <si>
    <t>Охрана окружающей среды</t>
  </si>
  <si>
    <t>0605 - Другие вопросы в области охраны окружающей среды</t>
  </si>
  <si>
    <t>0310 - Защита населения и территории от чрезвычайных ситуаций природного и техногенного характера, пожарная безопасность</t>
  </si>
  <si>
    <t>0107 - Обеспечение проведения выборов и референдумов</t>
  </si>
  <si>
    <t>План на 2024 год</t>
  </si>
  <si>
    <t>Отчет за текущий период 2024 года</t>
  </si>
  <si>
    <t>1103 - Спорт высших достижений</t>
  </si>
  <si>
    <t>0105 - Судебная система</t>
  </si>
  <si>
    <t>Отчет об исполнении  бюджета муниципального  района Мелеузовский район Республики Башкортостан за сентябрь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</si>
</sst>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wrapText="1" shrinkToFit="1"/>
    </xf>
    <xf numFmtId="0" fontId="2" fillId="0" borderId="0" xfId="0" applyFont="1" applyFill="1"/>
    <xf numFmtId="49" fontId="3" fillId="0" borderId="1" xfId="0" applyNumberFormat="1" applyFont="1" applyFill="1" applyBorder="1" applyAlignment="1">
      <alignment wrapText="1" shrinkToFit="1"/>
    </xf>
    <xf numFmtId="49" fontId="3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4" fillId="0" borderId="1" xfId="0" applyNumberFormat="1" applyFont="1" applyFill="1" applyBorder="1"/>
    <xf numFmtId="164" fontId="3" fillId="0" borderId="1" xfId="0" applyNumberFormat="1" applyFont="1" applyFill="1" applyBorder="1"/>
    <xf numFmtId="164" fontId="4" fillId="0" borderId="1" xfId="0" applyNumberFormat="1" applyFont="1" applyFill="1" applyBorder="1" applyAlignment="1">
      <alignment wrapText="1"/>
    </xf>
    <xf numFmtId="2" fontId="1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3" fillId="0" borderId="1" xfId="0" applyNumberFormat="1" applyFont="1" applyFill="1" applyBorder="1"/>
    <xf numFmtId="0" fontId="5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zoomScaleNormal="100" workbookViewId="0">
      <selection activeCell="B71" sqref="B71"/>
    </sheetView>
  </sheetViews>
  <sheetFormatPr defaultColWidth="9.140625" defaultRowHeight="15" x14ac:dyDescent="0.25"/>
  <cols>
    <col min="1" max="1" width="41.85546875" style="2" customWidth="1"/>
    <col min="2" max="2" width="22.5703125" style="1" customWidth="1"/>
    <col min="3" max="3" width="17.42578125" style="1" customWidth="1"/>
    <col min="4" max="4" width="15.140625" style="1" customWidth="1"/>
    <col min="5" max="16384" width="9.140625" style="1"/>
  </cols>
  <sheetData>
    <row r="1" spans="1:4" ht="39" customHeight="1" x14ac:dyDescent="0.25">
      <c r="A1" s="19" t="s">
        <v>68</v>
      </c>
      <c r="B1" s="19"/>
      <c r="C1" s="19"/>
      <c r="D1" s="19"/>
    </row>
    <row r="2" spans="1:4" x14ac:dyDescent="0.25">
      <c r="D2" s="3" t="s">
        <v>27</v>
      </c>
    </row>
    <row r="3" spans="1:4" ht="57" x14ac:dyDescent="0.25">
      <c r="A3" s="9" t="s">
        <v>0</v>
      </c>
      <c r="B3" s="10" t="s">
        <v>64</v>
      </c>
      <c r="C3" s="10" t="s">
        <v>65</v>
      </c>
      <c r="D3" s="10" t="s">
        <v>1</v>
      </c>
    </row>
    <row r="4" spans="1:4" s="6" customFormat="1" ht="15.75" x14ac:dyDescent="0.25">
      <c r="A4" s="5" t="s">
        <v>2</v>
      </c>
      <c r="B4" s="4"/>
      <c r="C4" s="4"/>
      <c r="D4" s="16"/>
    </row>
    <row r="5" spans="1:4" s="6" customFormat="1" ht="31.5" x14ac:dyDescent="0.25">
      <c r="A5" s="5" t="s">
        <v>3</v>
      </c>
      <c r="B5" s="13">
        <f>SUM(B6:B17)</f>
        <v>1025430</v>
      </c>
      <c r="C5" s="13">
        <f>SUM(C6:C17)</f>
        <v>764710.65803000005</v>
      </c>
      <c r="D5" s="17">
        <f>C5/B5*100</f>
        <v>74.574632888641844</v>
      </c>
    </row>
    <row r="6" spans="1:4" ht="15.75" x14ac:dyDescent="0.25">
      <c r="A6" s="7" t="s">
        <v>4</v>
      </c>
      <c r="B6" s="14">
        <v>545136</v>
      </c>
      <c r="C6" s="14">
        <v>401267.42300000001</v>
      </c>
      <c r="D6" s="16">
        <f t="shared" ref="D6:D18" si="0">C6/B6*100</f>
        <v>73.608681686771746</v>
      </c>
    </row>
    <row r="7" spans="1:4" ht="47.25" x14ac:dyDescent="0.25">
      <c r="A7" s="7" t="s">
        <v>58</v>
      </c>
      <c r="B7" s="14">
        <v>31791</v>
      </c>
      <c r="C7" s="14">
        <v>21300.62369</v>
      </c>
      <c r="D7" s="16">
        <f t="shared" si="0"/>
        <v>67.002056210877299</v>
      </c>
    </row>
    <row r="8" spans="1:4" ht="15.75" x14ac:dyDescent="0.25">
      <c r="A8" s="7" t="s">
        <v>5</v>
      </c>
      <c r="B8" s="14">
        <v>274482</v>
      </c>
      <c r="C8" s="14">
        <v>226995.89749</v>
      </c>
      <c r="D8" s="16">
        <f t="shared" si="0"/>
        <v>82.699738959203145</v>
      </c>
    </row>
    <row r="9" spans="1:4" ht="15.75" x14ac:dyDescent="0.25">
      <c r="A9" s="7" t="s">
        <v>6</v>
      </c>
      <c r="B9" s="14">
        <v>21465</v>
      </c>
      <c r="C9" s="14">
        <v>8844.1024099999995</v>
      </c>
      <c r="D9" s="16"/>
    </row>
    <row r="10" spans="1:4" ht="31.5" x14ac:dyDescent="0.25">
      <c r="A10" s="7" t="s">
        <v>28</v>
      </c>
      <c r="B10" s="14">
        <v>4600</v>
      </c>
      <c r="C10" s="14">
        <v>5118.0693600000004</v>
      </c>
      <c r="D10" s="16">
        <f t="shared" si="0"/>
        <v>111.26237739130436</v>
      </c>
    </row>
    <row r="11" spans="1:4" ht="15.75" x14ac:dyDescent="0.25">
      <c r="A11" s="7" t="s">
        <v>7</v>
      </c>
      <c r="B11" s="14">
        <v>13027</v>
      </c>
      <c r="C11" s="14">
        <v>11321.84081</v>
      </c>
      <c r="D11" s="16">
        <f t="shared" si="0"/>
        <v>86.910576571735618</v>
      </c>
    </row>
    <row r="12" spans="1:4" ht="47.25" x14ac:dyDescent="0.25">
      <c r="A12" s="7" t="s">
        <v>8</v>
      </c>
      <c r="B12" s="14">
        <f>23286+77324</f>
        <v>100610</v>
      </c>
      <c r="C12" s="14">
        <v>62779.199489999999</v>
      </c>
      <c r="D12" s="16">
        <f t="shared" si="0"/>
        <v>62.398568223834602</v>
      </c>
    </row>
    <row r="13" spans="1:4" ht="31.5" x14ac:dyDescent="0.25">
      <c r="A13" s="7" t="s">
        <v>9</v>
      </c>
      <c r="B13" s="14">
        <v>5100</v>
      </c>
      <c r="C13" s="14">
        <v>8559.9248399999997</v>
      </c>
      <c r="D13" s="16">
        <f t="shared" si="0"/>
        <v>167.84166352941176</v>
      </c>
    </row>
    <row r="14" spans="1:4" ht="47.25" x14ac:dyDescent="0.25">
      <c r="A14" s="7" t="s">
        <v>29</v>
      </c>
      <c r="B14" s="14">
        <v>9500</v>
      </c>
      <c r="C14" s="14">
        <v>1639.0502100000001</v>
      </c>
      <c r="D14" s="16">
        <f t="shared" si="0"/>
        <v>17.253160105263159</v>
      </c>
    </row>
    <row r="15" spans="1:4" ht="31.5" x14ac:dyDescent="0.25">
      <c r="A15" s="7" t="s">
        <v>10</v>
      </c>
      <c r="B15" s="14">
        <f>9300+4753</f>
        <v>14053</v>
      </c>
      <c r="C15" s="14">
        <v>13299.685359999999</v>
      </c>
      <c r="D15" s="16">
        <f t="shared" si="0"/>
        <v>94.639474560592035</v>
      </c>
    </row>
    <row r="16" spans="1:4" ht="15.75" x14ac:dyDescent="0.25">
      <c r="A16" s="7" t="s">
        <v>11</v>
      </c>
      <c r="B16" s="14">
        <f>10+1350+1061+60+79</f>
        <v>2560</v>
      </c>
      <c r="C16" s="14">
        <v>860.7595</v>
      </c>
      <c r="D16" s="16">
        <f t="shared" si="0"/>
        <v>33.623417968750005</v>
      </c>
    </row>
    <row r="17" spans="1:4" ht="15.75" x14ac:dyDescent="0.25">
      <c r="A17" s="7" t="s">
        <v>12</v>
      </c>
      <c r="B17" s="14">
        <v>3106</v>
      </c>
      <c r="C17" s="14">
        <v>2724.08187</v>
      </c>
      <c r="D17" s="16">
        <v>0</v>
      </c>
    </row>
    <row r="18" spans="1:4" s="6" customFormat="1" ht="15.75" x14ac:dyDescent="0.25">
      <c r="A18" s="5" t="s">
        <v>13</v>
      </c>
      <c r="B18" s="14">
        <v>1612893.1099</v>
      </c>
      <c r="C18" s="14">
        <v>1175487.6368499999</v>
      </c>
      <c r="D18" s="16">
        <f t="shared" si="0"/>
        <v>72.880690582333784</v>
      </c>
    </row>
    <row r="19" spans="1:4" s="6" customFormat="1" ht="15.75" x14ac:dyDescent="0.25">
      <c r="A19" s="5" t="s">
        <v>14</v>
      </c>
      <c r="B19" s="15">
        <f>B18+B5</f>
        <v>2638323.1099</v>
      </c>
      <c r="C19" s="15">
        <f>C18+C5</f>
        <v>1940198.2948799999</v>
      </c>
      <c r="D19" s="17">
        <f>C19/B19*100</f>
        <v>73.539070616469687</v>
      </c>
    </row>
    <row r="20" spans="1:4" ht="15.75" x14ac:dyDescent="0.25">
      <c r="A20" s="7"/>
      <c r="B20" s="12"/>
      <c r="C20" s="12"/>
      <c r="D20" s="16"/>
    </row>
    <row r="21" spans="1:4" s="6" customFormat="1" ht="15.75" x14ac:dyDescent="0.25">
      <c r="A21" s="5" t="s">
        <v>15</v>
      </c>
      <c r="B21" s="11"/>
      <c r="C21" s="11"/>
      <c r="D21" s="16"/>
    </row>
    <row r="22" spans="1:4" s="6" customFormat="1" ht="15.75" x14ac:dyDescent="0.25">
      <c r="A22" s="5" t="s">
        <v>16</v>
      </c>
      <c r="B22" s="11">
        <f>B23+B24+B25+B26+B27+B28</f>
        <v>191434.76112000001</v>
      </c>
      <c r="C22" s="11">
        <f>C23+C24+C25+C26+C27+C28</f>
        <v>110966.70613000001</v>
      </c>
      <c r="D22" s="17">
        <f t="shared" ref="D22:D30" si="1">C22/B22*100</f>
        <v>57.965808028167373</v>
      </c>
    </row>
    <row r="23" spans="1:4" ht="78.75" x14ac:dyDescent="0.25">
      <c r="A23" s="7" t="s">
        <v>30</v>
      </c>
      <c r="B23" s="12">
        <v>5923.8310000000001</v>
      </c>
      <c r="C23" s="12">
        <v>3971.8267099999998</v>
      </c>
      <c r="D23" s="18">
        <f t="shared" si="1"/>
        <v>67.048278554874358</v>
      </c>
    </row>
    <row r="24" spans="1:4" ht="94.5" x14ac:dyDescent="0.25">
      <c r="A24" s="7" t="s">
        <v>31</v>
      </c>
      <c r="B24" s="12">
        <v>133763.46900000001</v>
      </c>
      <c r="C24" s="12">
        <v>81008.902560000002</v>
      </c>
      <c r="D24" s="18">
        <f t="shared" si="1"/>
        <v>60.561305089956953</v>
      </c>
    </row>
    <row r="25" spans="1:4" ht="15.75" x14ac:dyDescent="0.25">
      <c r="A25" s="7" t="s">
        <v>67</v>
      </c>
      <c r="B25" s="12">
        <v>19.899999999999999</v>
      </c>
      <c r="C25" s="12"/>
      <c r="D25" s="18"/>
    </row>
    <row r="26" spans="1:4" ht="31.5" x14ac:dyDescent="0.25">
      <c r="A26" s="7" t="s">
        <v>63</v>
      </c>
      <c r="B26" s="12">
        <v>2923.3</v>
      </c>
      <c r="C26" s="12">
        <v>2923.3</v>
      </c>
      <c r="D26" s="18">
        <f t="shared" si="1"/>
        <v>100</v>
      </c>
    </row>
    <row r="27" spans="1:4" ht="15.75" x14ac:dyDescent="0.25">
      <c r="A27" s="7" t="s">
        <v>32</v>
      </c>
      <c r="B27" s="12">
        <v>1000</v>
      </c>
      <c r="C27" s="12"/>
      <c r="D27" s="18">
        <f t="shared" si="1"/>
        <v>0</v>
      </c>
    </row>
    <row r="28" spans="1:4" ht="31.5" x14ac:dyDescent="0.25">
      <c r="A28" s="7" t="s">
        <v>33</v>
      </c>
      <c r="B28" s="12">
        <v>47804.261120000003</v>
      </c>
      <c r="C28" s="12">
        <v>23062.67686</v>
      </c>
      <c r="D28" s="18">
        <f t="shared" si="1"/>
        <v>48.243977251540869</v>
      </c>
    </row>
    <row r="29" spans="1:4" s="6" customFormat="1" ht="15.75" x14ac:dyDescent="0.25">
      <c r="A29" s="5" t="s">
        <v>17</v>
      </c>
      <c r="B29" s="11">
        <f>B30</f>
        <v>3178.8</v>
      </c>
      <c r="C29" s="11">
        <f>C30</f>
        <v>2384.1</v>
      </c>
      <c r="D29" s="17">
        <f t="shared" si="1"/>
        <v>74.999999999999986</v>
      </c>
    </row>
    <row r="30" spans="1:4" ht="31.5" x14ac:dyDescent="0.25">
      <c r="A30" s="7" t="s">
        <v>34</v>
      </c>
      <c r="B30" s="12">
        <v>3178.8</v>
      </c>
      <c r="C30" s="12">
        <v>2384.1</v>
      </c>
      <c r="D30" s="17">
        <f t="shared" si="1"/>
        <v>74.999999999999986</v>
      </c>
    </row>
    <row r="31" spans="1:4" s="6" customFormat="1" ht="31.5" x14ac:dyDescent="0.25">
      <c r="A31" s="5" t="s">
        <v>18</v>
      </c>
      <c r="B31" s="11">
        <f>B32</f>
        <v>7641.27</v>
      </c>
      <c r="C31" s="11">
        <f>C32</f>
        <v>5175.1759499999998</v>
      </c>
      <c r="D31" s="17">
        <f>C31/B31*100</f>
        <v>67.726646879379999</v>
      </c>
    </row>
    <row r="32" spans="1:4" ht="63" x14ac:dyDescent="0.25">
      <c r="A32" s="7" t="s">
        <v>62</v>
      </c>
      <c r="B32" s="12">
        <v>7641.27</v>
      </c>
      <c r="C32" s="12">
        <v>5175.1759499999998</v>
      </c>
      <c r="D32" s="16">
        <f t="shared" ref="D32:D65" si="2">C32/B32*100</f>
        <v>67.726646879379999</v>
      </c>
    </row>
    <row r="33" spans="1:4" s="6" customFormat="1" ht="15.75" x14ac:dyDescent="0.25">
      <c r="A33" s="5" t="s">
        <v>19</v>
      </c>
      <c r="B33" s="11">
        <f>SUM(B34:B37)</f>
        <v>229248.10647999999</v>
      </c>
      <c r="C33" s="11">
        <f>SUM(C34:C37)</f>
        <v>181814.31402000002</v>
      </c>
      <c r="D33" s="17">
        <f>C33/B33*100</f>
        <v>79.308970883849724</v>
      </c>
    </row>
    <row r="34" spans="1:4" ht="31.5" x14ac:dyDescent="0.25">
      <c r="A34" s="7" t="s">
        <v>35</v>
      </c>
      <c r="B34" s="12">
        <v>9308</v>
      </c>
      <c r="C34" s="12">
        <v>4732.0670600000003</v>
      </c>
      <c r="D34" s="16">
        <f t="shared" si="2"/>
        <v>50.838709282337781</v>
      </c>
    </row>
    <row r="35" spans="1:4" ht="15.75" x14ac:dyDescent="0.25">
      <c r="A35" s="7" t="s">
        <v>36</v>
      </c>
      <c r="B35" s="12">
        <v>12400</v>
      </c>
      <c r="C35" s="12">
        <v>8235.0342199999996</v>
      </c>
      <c r="D35" s="16">
        <f t="shared" si="2"/>
        <v>66.411566290322583</v>
      </c>
    </row>
    <row r="36" spans="1:4" ht="31.5" x14ac:dyDescent="0.25">
      <c r="A36" s="7" t="s">
        <v>37</v>
      </c>
      <c r="B36" s="12">
        <v>185592.26527999999</v>
      </c>
      <c r="C36" s="12">
        <v>152279.15674000001</v>
      </c>
      <c r="D36" s="16">
        <f t="shared" si="2"/>
        <v>82.050378829235655</v>
      </c>
    </row>
    <row r="37" spans="1:4" ht="31.5" x14ac:dyDescent="0.25">
      <c r="A37" s="7" t="s">
        <v>38</v>
      </c>
      <c r="B37" s="12">
        <v>21947.841199999999</v>
      </c>
      <c r="C37" s="12">
        <v>16568.056</v>
      </c>
      <c r="D37" s="16">
        <f t="shared" si="2"/>
        <v>75.48831727468486</v>
      </c>
    </row>
    <row r="38" spans="1:4" s="6" customFormat="1" ht="15.75" x14ac:dyDescent="0.25">
      <c r="A38" s="5" t="s">
        <v>20</v>
      </c>
      <c r="B38" s="11">
        <f>B39+B40+B41+B42</f>
        <v>104327.63055</v>
      </c>
      <c r="C38" s="11">
        <f>C39+C40+C41+C42</f>
        <v>74393.91128</v>
      </c>
      <c r="D38" s="17">
        <f>C38/B38*100</f>
        <v>71.307965960509392</v>
      </c>
    </row>
    <row r="39" spans="1:4" ht="15.75" x14ac:dyDescent="0.25">
      <c r="A39" s="7" t="s">
        <v>39</v>
      </c>
      <c r="B39" s="12">
        <v>1875</v>
      </c>
      <c r="C39" s="12">
        <v>1044.38345</v>
      </c>
      <c r="D39" s="16">
        <f t="shared" si="2"/>
        <v>55.700450666666669</v>
      </c>
    </row>
    <row r="40" spans="1:4" ht="15.75" x14ac:dyDescent="0.25">
      <c r="A40" s="7" t="s">
        <v>40</v>
      </c>
      <c r="B40" s="12">
        <v>34856.968070000003</v>
      </c>
      <c r="C40" s="12">
        <v>16730.544320000001</v>
      </c>
      <c r="D40" s="16">
        <f t="shared" si="2"/>
        <v>47.997703892092986</v>
      </c>
    </row>
    <row r="41" spans="1:4" ht="15.75" x14ac:dyDescent="0.25">
      <c r="A41" s="7" t="s">
        <v>41</v>
      </c>
      <c r="B41" s="12">
        <v>59295.662479999999</v>
      </c>
      <c r="C41" s="12">
        <v>52368.983509999998</v>
      </c>
      <c r="D41" s="16">
        <f t="shared" si="2"/>
        <v>88.318405292568713</v>
      </c>
    </row>
    <row r="42" spans="1:4" ht="31.5" x14ac:dyDescent="0.25">
      <c r="A42" s="7" t="s">
        <v>42</v>
      </c>
      <c r="B42" s="12">
        <v>8300</v>
      </c>
      <c r="C42" s="12">
        <v>4250</v>
      </c>
      <c r="D42" s="16">
        <f t="shared" si="2"/>
        <v>51.204819277108435</v>
      </c>
    </row>
    <row r="43" spans="1:4" s="6" customFormat="1" ht="15.75" x14ac:dyDescent="0.25">
      <c r="A43" s="5" t="s">
        <v>60</v>
      </c>
      <c r="B43" s="11">
        <f>B44</f>
        <v>8200</v>
      </c>
      <c r="C43" s="11">
        <f t="shared" ref="C43:D43" si="3">C44</f>
        <v>3187</v>
      </c>
      <c r="D43" s="11">
        <f t="shared" si="3"/>
        <v>0</v>
      </c>
    </row>
    <row r="44" spans="1:4" ht="31.5" x14ac:dyDescent="0.25">
      <c r="A44" s="7" t="s">
        <v>61</v>
      </c>
      <c r="B44" s="12">
        <v>8200</v>
      </c>
      <c r="C44" s="12">
        <v>3187</v>
      </c>
      <c r="D44" s="16"/>
    </row>
    <row r="45" spans="1:4" s="6" customFormat="1" ht="15.75" x14ac:dyDescent="0.25">
      <c r="A45" s="5" t="s">
        <v>21</v>
      </c>
      <c r="B45" s="11">
        <f>SUM(B46:B50)</f>
        <v>1649147.5484500001</v>
      </c>
      <c r="C45" s="11">
        <f>SUM(C46:C50)</f>
        <v>1182165.9620699999</v>
      </c>
      <c r="D45" s="17">
        <f>C45/B45*100</f>
        <v>71.683456291166507</v>
      </c>
    </row>
    <row r="46" spans="1:4" ht="15.75" x14ac:dyDescent="0.25">
      <c r="A46" s="7" t="s">
        <v>43</v>
      </c>
      <c r="B46" s="12">
        <v>508231.41868</v>
      </c>
      <c r="C46" s="12">
        <v>377762.55179</v>
      </c>
      <c r="D46" s="16">
        <f t="shared" si="2"/>
        <v>74.328846644534636</v>
      </c>
    </row>
    <row r="47" spans="1:4" ht="15.75" x14ac:dyDescent="0.25">
      <c r="A47" s="7" t="s">
        <v>44</v>
      </c>
      <c r="B47" s="12">
        <v>902866.11427999998</v>
      </c>
      <c r="C47" s="12">
        <v>633165.11305000004</v>
      </c>
      <c r="D47" s="16">
        <f t="shared" si="2"/>
        <v>70.12835048692952</v>
      </c>
    </row>
    <row r="48" spans="1:4" ht="31.5" x14ac:dyDescent="0.25">
      <c r="A48" s="7" t="s">
        <v>59</v>
      </c>
      <c r="B48" s="12">
        <v>135782.29999999999</v>
      </c>
      <c r="C48" s="12">
        <v>102547.27449</v>
      </c>
      <c r="D48" s="16">
        <f t="shared" si="2"/>
        <v>75.523300525915388</v>
      </c>
    </row>
    <row r="49" spans="1:4" ht="31.5" x14ac:dyDescent="0.25">
      <c r="A49" s="7" t="s">
        <v>46</v>
      </c>
      <c r="B49" s="12">
        <v>17270</v>
      </c>
      <c r="C49" s="12">
        <v>12920.500019999999</v>
      </c>
      <c r="D49" s="16">
        <f t="shared" si="2"/>
        <v>74.81470770121598</v>
      </c>
    </row>
    <row r="50" spans="1:4" ht="15.75" x14ac:dyDescent="0.25">
      <c r="A50" s="8" t="s">
        <v>45</v>
      </c>
      <c r="B50" s="12">
        <v>84997.715490000002</v>
      </c>
      <c r="C50" s="12">
        <v>55770.522720000001</v>
      </c>
      <c r="D50" s="16">
        <f t="shared" si="2"/>
        <v>65.614143154896226</v>
      </c>
    </row>
    <row r="51" spans="1:4" s="6" customFormat="1" ht="15.75" x14ac:dyDescent="0.25">
      <c r="A51" s="5" t="s">
        <v>22</v>
      </c>
      <c r="B51" s="11">
        <f>B52</f>
        <v>127008.82617</v>
      </c>
      <c r="C51" s="11">
        <f>C52</f>
        <v>96191.440740000005</v>
      </c>
      <c r="D51" s="17">
        <f>C51/B51*100</f>
        <v>75.736028464076</v>
      </c>
    </row>
    <row r="52" spans="1:4" ht="15.75" x14ac:dyDescent="0.25">
      <c r="A52" s="7" t="s">
        <v>47</v>
      </c>
      <c r="B52" s="12">
        <v>127008.82617</v>
      </c>
      <c r="C52" s="12">
        <v>96191.440740000005</v>
      </c>
      <c r="D52" s="16">
        <f t="shared" si="2"/>
        <v>75.736028464076</v>
      </c>
    </row>
    <row r="53" spans="1:4" s="6" customFormat="1" ht="15.75" x14ac:dyDescent="0.25">
      <c r="A53" s="5" t="s">
        <v>56</v>
      </c>
      <c r="B53" s="11">
        <f>B54+B55+B56</f>
        <v>182497.3144</v>
      </c>
      <c r="C53" s="11">
        <f>C54+C55+C56</f>
        <v>129792.77976</v>
      </c>
      <c r="D53" s="17">
        <f>C53/B53*100</f>
        <v>71.120377955545408</v>
      </c>
    </row>
    <row r="54" spans="1:4" ht="15.75" x14ac:dyDescent="0.25">
      <c r="A54" s="7" t="s">
        <v>48</v>
      </c>
      <c r="B54" s="12">
        <v>3612.3140800000001</v>
      </c>
      <c r="C54" s="12">
        <v>2462.9032299999999</v>
      </c>
      <c r="D54" s="16">
        <f t="shared" si="2"/>
        <v>68.180761015110832</v>
      </c>
    </row>
    <row r="55" spans="1:4" ht="31.5" x14ac:dyDescent="0.25">
      <c r="A55" s="7" t="s">
        <v>49</v>
      </c>
      <c r="B55" s="12">
        <v>18463.251</v>
      </c>
      <c r="C55" s="12">
        <v>7263.2510000000002</v>
      </c>
      <c r="D55" s="16">
        <f t="shared" si="2"/>
        <v>39.338960403018945</v>
      </c>
    </row>
    <row r="56" spans="1:4" ht="15.75" x14ac:dyDescent="0.25">
      <c r="A56" s="7" t="s">
        <v>50</v>
      </c>
      <c r="B56" s="12">
        <v>160421.74932</v>
      </c>
      <c r="C56" s="12">
        <v>120066.62553</v>
      </c>
      <c r="D56" s="16">
        <f t="shared" si="2"/>
        <v>74.844356229090891</v>
      </c>
    </row>
    <row r="57" spans="1:4" s="6" customFormat="1" ht="15.75" x14ac:dyDescent="0.25">
      <c r="A57" s="5" t="s">
        <v>23</v>
      </c>
      <c r="B57" s="11">
        <f>B58+B59</f>
        <v>71894.962350000002</v>
      </c>
      <c r="C57" s="11">
        <f>C58+C59</f>
        <v>53912.464269999997</v>
      </c>
      <c r="D57" s="11">
        <f>C57/B57*100</f>
        <v>74.987819045710921</v>
      </c>
    </row>
    <row r="58" spans="1:4" ht="15.75" x14ac:dyDescent="0.25">
      <c r="A58" s="7" t="s">
        <v>51</v>
      </c>
      <c r="B58" s="12">
        <v>34837.960780000001</v>
      </c>
      <c r="C58" s="12">
        <v>30703.433400000002</v>
      </c>
      <c r="D58" s="16">
        <f>C58/B58*100</f>
        <v>88.132119999476046</v>
      </c>
    </row>
    <row r="59" spans="1:4" ht="15.75" x14ac:dyDescent="0.25">
      <c r="A59" s="7" t="s">
        <v>66</v>
      </c>
      <c r="B59" s="12">
        <v>37057.00157</v>
      </c>
      <c r="C59" s="12">
        <v>23209.030869999999</v>
      </c>
      <c r="D59" s="16"/>
    </row>
    <row r="60" spans="1:4" s="6" customFormat="1" ht="15.75" x14ac:dyDescent="0.25">
      <c r="A60" s="5" t="s">
        <v>24</v>
      </c>
      <c r="B60" s="11">
        <f>B61+B62</f>
        <v>5610</v>
      </c>
      <c r="C60" s="11">
        <f>C61+C62</f>
        <v>3668.2469000000001</v>
      </c>
      <c r="D60" s="16">
        <f t="shared" si="2"/>
        <v>65.387645276292332</v>
      </c>
    </row>
    <row r="61" spans="1:4" ht="15.75" x14ac:dyDescent="0.25">
      <c r="A61" s="7" t="s">
        <v>52</v>
      </c>
      <c r="B61" s="12">
        <v>4300</v>
      </c>
      <c r="C61" s="12">
        <v>2866.6595000000002</v>
      </c>
      <c r="D61" s="16">
        <f t="shared" si="2"/>
        <v>66.666500000000013</v>
      </c>
    </row>
    <row r="62" spans="1:4" ht="31.5" x14ac:dyDescent="0.25">
      <c r="A62" s="7" t="s">
        <v>53</v>
      </c>
      <c r="B62" s="12">
        <v>1310</v>
      </c>
      <c r="C62" s="12">
        <v>801.5874</v>
      </c>
      <c r="D62" s="16">
        <f t="shared" si="2"/>
        <v>61.189877862595424</v>
      </c>
    </row>
    <row r="63" spans="1:4" s="6" customFormat="1" ht="47.25" x14ac:dyDescent="0.25">
      <c r="A63" s="5" t="s">
        <v>55</v>
      </c>
      <c r="B63" s="11">
        <f>B64+B65</f>
        <v>127866.4856</v>
      </c>
      <c r="C63" s="11">
        <f>C64+C65</f>
        <v>97817.764599999995</v>
      </c>
      <c r="D63" s="17">
        <f>C63/B63*100</f>
        <v>76.499924230341094</v>
      </c>
    </row>
    <row r="64" spans="1:4" s="6" customFormat="1" ht="63" x14ac:dyDescent="0.25">
      <c r="A64" s="7" t="s">
        <v>54</v>
      </c>
      <c r="B64" s="12">
        <v>121956</v>
      </c>
      <c r="C64" s="12">
        <v>91907.278999999995</v>
      </c>
      <c r="D64" s="16">
        <f t="shared" si="2"/>
        <v>75.36101462822657</v>
      </c>
    </row>
    <row r="65" spans="1:4" s="6" customFormat="1" ht="31.5" x14ac:dyDescent="0.25">
      <c r="A65" s="7" t="s">
        <v>57</v>
      </c>
      <c r="B65" s="12">
        <v>5910.4856</v>
      </c>
      <c r="C65" s="12">
        <v>5910.4856</v>
      </c>
      <c r="D65" s="16">
        <f t="shared" si="2"/>
        <v>100</v>
      </c>
    </row>
    <row r="66" spans="1:4" ht="15.75" x14ac:dyDescent="0.25">
      <c r="A66" s="5" t="s">
        <v>25</v>
      </c>
      <c r="B66" s="11">
        <f>B63+B60+B57+B53+B51+B45+B38+B33+B31+B29+B22+B43</f>
        <v>2708055.7051200001</v>
      </c>
      <c r="C66" s="11">
        <f>C63+C60+C57+C53+C51+C45+C38+C33+C31+C29+C22+C43</f>
        <v>1941469.8657199999</v>
      </c>
      <c r="D66" s="17">
        <f>C66/B66*100</f>
        <v>71.692390302361559</v>
      </c>
    </row>
    <row r="67" spans="1:4" ht="15.75" x14ac:dyDescent="0.25">
      <c r="A67" s="5" t="s">
        <v>26</v>
      </c>
      <c r="B67" s="11">
        <f>B19-B66</f>
        <v>-69732.595220000017</v>
      </c>
      <c r="C67" s="11">
        <f>C19-C66</f>
        <v>-1271.5708399999421</v>
      </c>
      <c r="D67" s="11"/>
    </row>
  </sheetData>
  <mergeCells count="1">
    <mergeCell ref="A1:D1"/>
  </mergeCells>
  <pageMargins left="0.70866141732283472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2024-10-09T09:52:59Z</dcterms:modified>
</cp:coreProperties>
</file>