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Дина Ягфаровна\На сайт\2021-2022\Исполнение муниципального района\2024 год\3 квартал2024\"/>
    </mc:Choice>
  </mc:AlternateContent>
  <xr:revisionPtr revIDLastSave="0" documentId="13_ncr:1_{5CA218AF-ACEE-4078-89C1-648579269A95}" xr6:coauthVersionLast="45" xr6:coauthVersionMax="47" xr10:uidLastSave="{00000000-0000-0000-0000-000000000000}"/>
  <bookViews>
    <workbookView xWindow="1560" yWindow="1560" windowWidth="15840" windowHeight="138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31" i="1" l="1"/>
  <c r="E28" i="1"/>
  <c r="E29" i="1"/>
  <c r="E30" i="1"/>
  <c r="E27" i="1"/>
  <c r="E24" i="1"/>
  <c r="E25" i="1"/>
  <c r="E23" i="1"/>
  <c r="E22" i="1"/>
  <c r="E9" i="1"/>
  <c r="E10" i="1"/>
  <c r="E11" i="1"/>
  <c r="E12" i="1"/>
  <c r="E13" i="1"/>
  <c r="E14" i="1"/>
  <c r="E15" i="1"/>
  <c r="E16" i="1"/>
  <c r="E17" i="1"/>
  <c r="E18" i="1"/>
  <c r="E19" i="1"/>
  <c r="E8" i="1"/>
  <c r="D18" i="1"/>
  <c r="D17" i="1"/>
  <c r="D14" i="1"/>
  <c r="F7" i="1" l="1"/>
  <c r="D7" i="1"/>
  <c r="C7" i="1"/>
  <c r="E7" i="1"/>
  <c r="G10" i="1"/>
  <c r="G11" i="1"/>
  <c r="G12" i="1"/>
  <c r="G13" i="1"/>
  <c r="G14" i="1"/>
  <c r="G15" i="1"/>
  <c r="G16" i="1"/>
  <c r="G17" i="1"/>
  <c r="G18" i="1"/>
  <c r="G19" i="1"/>
  <c r="G9" i="1" l="1"/>
  <c r="G8" i="1"/>
  <c r="D21" i="1" l="1"/>
  <c r="F21" i="1"/>
  <c r="F20" i="1" s="1"/>
  <c r="C21" i="1"/>
  <c r="C20" i="1" s="1"/>
  <c r="F31" i="1" l="1"/>
  <c r="C31" i="1"/>
  <c r="D30" i="1"/>
  <c r="D29" i="1"/>
  <c r="D20" i="1" l="1"/>
  <c r="E21" i="1"/>
  <c r="G21" i="1" s="1"/>
  <c r="D31" i="1"/>
  <c r="G27" i="1"/>
  <c r="G20" i="1"/>
  <c r="G22" i="1"/>
  <c r="G23" i="1"/>
  <c r="G24" i="1"/>
  <c r="G25" i="1"/>
  <c r="G7" i="1"/>
  <c r="G31" i="1" l="1"/>
</calcChain>
</file>

<file path=xl/sharedStrings.xml><?xml version="1.0" encoding="utf-8"?>
<sst xmlns="http://schemas.openxmlformats.org/spreadsheetml/2006/main" count="34" uniqueCount="34">
  <si>
    <t>Наименование</t>
  </si>
  <si>
    <t>Вид дохода</t>
  </si>
  <si>
    <t>% исполнения текущего плана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</si>
  <si>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</si>
  <si>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</si>
  <si>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</si>
  <si>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</si>
  <si>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</si>
  <si>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</si>
  <si>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</si>
  <si>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</si>
  <si>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</si>
  <si>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</si>
  <si>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</si>
  <si>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</si>
  <si>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</si>
  <si>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</si>
  <si>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</si>
  <si>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</si>
  <si>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</si>
  <si>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</si>
  <si>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</si>
  <si>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</si>
  <si>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</si>
  <si>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</si>
  <si>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</si>
  <si>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утвержденный бюджет</t>
  </si>
  <si>
    <t>уточненный план на текущий период</t>
  </si>
  <si>
    <t>Ед.Изм.: руб.</t>
  </si>
  <si>
    <t>БЕЗВОЗМЕЗДНЫЕ ПОСТУПЛЕНИЯ ОТ ГОСУДАРСТВЕННЫХ (МУНИЦИПАЛЬНЫХ) ОРГАНИЗАЦИЙ</t>
  </si>
  <si>
    <t>уточненный план на 2024 год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</si>
  <si>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</si>
  <si>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Сведения об исполнении бюджета муниципального района Мелеузовский район Республики Башкортостан за 3 квартал 2024г. по доходам, в разрезе видов доходов в сравнении с запланированными значениями на соответствующий период</t>
  </si>
  <si>
    <t>Всего исполнено за 3 кв.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</si>
</sst>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_ ;[Red]\-#,##0.00\ "/>
  </numFmts>
  <fonts count="9" x14ac:knownFonts="1">
    <font>
      <sz val="10"/>
      <color theme="1"/>
      <name val="Times New Roman"/>
      <family val="2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3" xfId="1" xr:uid="{FAF17168-FE81-40FA-8103-7389BF3F3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topLeftCell="A22" workbookViewId="0">
      <selection activeCell="E31" sqref="E31"/>
    </sheetView>
  </sheetViews>
  <sheetFormatPr defaultRowHeight="12.75" x14ac:dyDescent="0.2"/>
  <cols>
    <col min="1" max="1" width="70" style="1" customWidth="1"/>
    <col min="2" max="2" width="14" customWidth="1"/>
    <col min="3" max="3" width="17.5" customWidth="1"/>
    <col min="4" max="4" width="17.5" bestFit="1" customWidth="1"/>
    <col min="5" max="6" width="15.6640625" bestFit="1" customWidth="1"/>
    <col min="7" max="7" width="14" customWidth="1"/>
  </cols>
  <sheetData>
    <row r="1" spans="1:7" ht="56.25" customHeight="1" x14ac:dyDescent="0.25">
      <c r="A1" s="18" t="s">
        <v>32</v>
      </c>
      <c r="B1" s="18"/>
      <c r="C1" s="18"/>
      <c r="D1" s="18"/>
      <c r="E1" s="18"/>
      <c r="F1" s="18"/>
      <c r="G1" s="18"/>
    </row>
    <row r="4" spans="1:7" x14ac:dyDescent="0.2">
      <c r="A4" s="1" t="s">
        <v>28</v>
      </c>
    </row>
    <row r="6" spans="1:7" s="2" customFormat="1" ht="51" x14ac:dyDescent="0.2">
      <c r="A6" s="3" t="s">
        <v>0</v>
      </c>
      <c r="B6" s="3" t="s">
        <v>1</v>
      </c>
      <c r="C6" s="3" t="s">
        <v>26</v>
      </c>
      <c r="D6" s="3" t="s">
        <v>30</v>
      </c>
      <c r="E6" s="3" t="s">
        <v>27</v>
      </c>
      <c r="F6" s="3" t="s">
        <v>33</v>
      </c>
      <c r="G6" s="3" t="s">
        <v>2</v>
      </c>
    </row>
    <row r="7" spans="1:7" x14ac:dyDescent="0.2">
      <c r="A7" s="8" t="s">
        <v>3</v>
      </c>
      <c r="B7" s="9">
        <v>1000000000</v>
      </c>
      <c r="C7" s="10">
        <f>C8+C9+C10+C11+C12+C13+C14+C15+C16+C17+C18+C19</f>
        <v>919000</v>
      </c>
      <c r="D7" s="10">
        <f>D8+D9+D10+D11+D12+D13+D14+D15+D16+D17+D18+D19</f>
        <v>1025430</v>
      </c>
      <c r="E7" s="10">
        <f>E8+E9+E10+E11+E12+E13+E14+E15+E16+E17+E18+E19</f>
        <v>769072.5</v>
      </c>
      <c r="F7" s="10">
        <f>F8+F9+F10+F11+F12+F13+F14+F15+F16+F17+F18+F19</f>
        <v>764710.65803000005</v>
      </c>
      <c r="G7" s="11">
        <f>IF(E7=0,"",F7/E7*100)</f>
        <v>99.432843851522463</v>
      </c>
    </row>
    <row r="8" spans="1:7" x14ac:dyDescent="0.2">
      <c r="A8" s="6" t="s">
        <v>4</v>
      </c>
      <c r="B8" s="4">
        <v>1010000000</v>
      </c>
      <c r="C8" s="14">
        <v>520136</v>
      </c>
      <c r="D8" s="17">
        <v>545136</v>
      </c>
      <c r="E8" s="7">
        <f>D8/4*3</f>
        <v>408852</v>
      </c>
      <c r="F8" s="17">
        <v>401267.42300000001</v>
      </c>
      <c r="G8" s="15">
        <f>IF(E8=0,"",F8/E8*100)</f>
        <v>98.144908915695666</v>
      </c>
    </row>
    <row r="9" spans="1:7" ht="25.5" x14ac:dyDescent="0.2">
      <c r="A9" s="6" t="s">
        <v>5</v>
      </c>
      <c r="B9" s="4">
        <v>1030000000</v>
      </c>
      <c r="C9" s="14">
        <v>29791</v>
      </c>
      <c r="D9" s="17">
        <v>31791</v>
      </c>
      <c r="E9" s="7">
        <f t="shared" ref="E9:E19" si="0">D9/4*3</f>
        <v>23843.25</v>
      </c>
      <c r="F9" s="17">
        <v>21300.62369</v>
      </c>
      <c r="G9" s="15">
        <f t="shared" ref="G9:G19" si="1">IF(E9=0,"",F9/E9*100)</f>
        <v>89.33607494783638</v>
      </c>
    </row>
    <row r="10" spans="1:7" x14ac:dyDescent="0.2">
      <c r="A10" s="6" t="s">
        <v>6</v>
      </c>
      <c r="B10" s="4">
        <v>1050000000</v>
      </c>
      <c r="C10" s="14">
        <v>238912</v>
      </c>
      <c r="D10" s="17">
        <v>274482</v>
      </c>
      <c r="E10" s="7">
        <f t="shared" si="0"/>
        <v>205861.5</v>
      </c>
      <c r="F10" s="17">
        <v>226995.89749</v>
      </c>
      <c r="G10" s="15">
        <f t="shared" si="1"/>
        <v>110.26631861227088</v>
      </c>
    </row>
    <row r="11" spans="1:7" x14ac:dyDescent="0.2">
      <c r="A11" s="6" t="s">
        <v>7</v>
      </c>
      <c r="B11" s="4">
        <v>1060000000</v>
      </c>
      <c r="C11" s="14">
        <v>8965</v>
      </c>
      <c r="D11" s="17">
        <v>21465</v>
      </c>
      <c r="E11" s="7">
        <f t="shared" si="0"/>
        <v>16098.75</v>
      </c>
      <c r="F11" s="17">
        <v>8844.1024099999995</v>
      </c>
      <c r="G11" s="15">
        <f t="shared" si="1"/>
        <v>54.936578367885701</v>
      </c>
    </row>
    <row r="12" spans="1:7" ht="25.5" x14ac:dyDescent="0.2">
      <c r="A12" s="6" t="s">
        <v>8</v>
      </c>
      <c r="B12" s="4">
        <v>1070000000</v>
      </c>
      <c r="C12" s="14">
        <v>3500</v>
      </c>
      <c r="D12" s="17">
        <v>4600</v>
      </c>
      <c r="E12" s="7">
        <f t="shared" si="0"/>
        <v>3450</v>
      </c>
      <c r="F12" s="17">
        <v>5118.0693600000004</v>
      </c>
      <c r="G12" s="15">
        <f t="shared" si="1"/>
        <v>148.34983652173915</v>
      </c>
    </row>
    <row r="13" spans="1:7" x14ac:dyDescent="0.2">
      <c r="A13" s="6" t="s">
        <v>9</v>
      </c>
      <c r="B13" s="4">
        <v>1080000000</v>
      </c>
      <c r="C13" s="14">
        <v>12027</v>
      </c>
      <c r="D13" s="17">
        <v>13027</v>
      </c>
      <c r="E13" s="7">
        <f t="shared" si="0"/>
        <v>9770.25</v>
      </c>
      <c r="F13" s="17">
        <v>11321.84081</v>
      </c>
      <c r="G13" s="15">
        <f t="shared" si="1"/>
        <v>115.88076876231416</v>
      </c>
    </row>
    <row r="14" spans="1:7" ht="25.5" x14ac:dyDescent="0.2">
      <c r="A14" s="6" t="s">
        <v>10</v>
      </c>
      <c r="B14" s="4">
        <v>1110000000</v>
      </c>
      <c r="C14" s="14">
        <v>87586</v>
      </c>
      <c r="D14" s="17">
        <f>23286+77324</f>
        <v>100610</v>
      </c>
      <c r="E14" s="7">
        <f t="shared" si="0"/>
        <v>75457.5</v>
      </c>
      <c r="F14" s="17">
        <v>62779.199489999999</v>
      </c>
      <c r="G14" s="15">
        <f t="shared" si="1"/>
        <v>83.198090965112812</v>
      </c>
    </row>
    <row r="15" spans="1:7" x14ac:dyDescent="0.2">
      <c r="A15" s="6" t="s">
        <v>11</v>
      </c>
      <c r="B15" s="4">
        <v>1120000000</v>
      </c>
      <c r="C15" s="14">
        <v>4900</v>
      </c>
      <c r="D15" s="17">
        <v>5100</v>
      </c>
      <c r="E15" s="7">
        <f t="shared" si="0"/>
        <v>3825</v>
      </c>
      <c r="F15" s="17">
        <v>8559.9248399999997</v>
      </c>
      <c r="G15" s="15">
        <f t="shared" si="1"/>
        <v>223.78888470588234</v>
      </c>
    </row>
    <row r="16" spans="1:7" ht="25.5" x14ac:dyDescent="0.2">
      <c r="A16" s="6" t="s">
        <v>12</v>
      </c>
      <c r="B16" s="4">
        <v>1130000000</v>
      </c>
      <c r="C16" s="14">
        <v>500</v>
      </c>
      <c r="D16" s="17">
        <v>9500</v>
      </c>
      <c r="E16" s="7">
        <f t="shared" si="0"/>
        <v>7125</v>
      </c>
      <c r="F16" s="17">
        <v>1639.0502100000001</v>
      </c>
      <c r="G16" s="15">
        <f t="shared" si="1"/>
        <v>23.004213473684214</v>
      </c>
    </row>
    <row r="17" spans="1:7" ht="25.5" x14ac:dyDescent="0.2">
      <c r="A17" s="6" t="s">
        <v>13</v>
      </c>
      <c r="B17" s="4">
        <v>1140000000</v>
      </c>
      <c r="C17" s="14">
        <v>10823</v>
      </c>
      <c r="D17" s="17">
        <f>9300+4753</f>
        <v>14053</v>
      </c>
      <c r="E17" s="7">
        <f t="shared" si="0"/>
        <v>10539.75</v>
      </c>
      <c r="F17" s="17">
        <v>13299.685359999999</v>
      </c>
      <c r="G17" s="15">
        <f t="shared" si="1"/>
        <v>126.18596608078938</v>
      </c>
    </row>
    <row r="18" spans="1:7" x14ac:dyDescent="0.2">
      <c r="A18" s="6" t="s">
        <v>14</v>
      </c>
      <c r="B18" s="4">
        <v>1160000000</v>
      </c>
      <c r="C18" s="14">
        <v>1860</v>
      </c>
      <c r="D18" s="17">
        <f>10+1350+1061+60+79</f>
        <v>2560</v>
      </c>
      <c r="E18" s="7">
        <f t="shared" si="0"/>
        <v>1920</v>
      </c>
      <c r="F18" s="17">
        <v>860.7595</v>
      </c>
      <c r="G18" s="15">
        <f t="shared" si="1"/>
        <v>44.831223958333332</v>
      </c>
    </row>
    <row r="19" spans="1:7" x14ac:dyDescent="0.2">
      <c r="A19" s="6" t="s">
        <v>15</v>
      </c>
      <c r="B19" s="4">
        <v>1170000000</v>
      </c>
      <c r="C19" s="7">
        <v>0</v>
      </c>
      <c r="D19" s="17">
        <v>3106</v>
      </c>
      <c r="E19" s="7">
        <f t="shared" si="0"/>
        <v>2329.5</v>
      </c>
      <c r="F19" s="17">
        <v>2724.08187</v>
      </c>
      <c r="G19" s="15">
        <f t="shared" si="1"/>
        <v>116.93847907276241</v>
      </c>
    </row>
    <row r="20" spans="1:7" s="12" customFormat="1" x14ac:dyDescent="0.2">
      <c r="A20" s="8" t="s">
        <v>16</v>
      </c>
      <c r="B20" s="9">
        <v>2000000000</v>
      </c>
      <c r="C20" s="10">
        <f>C21+C26+C27+C29+C30</f>
        <v>1501609.9185500001</v>
      </c>
      <c r="D20" s="10">
        <f>D21+D26+D27++D28+D29+D30</f>
        <v>1612893.1099</v>
      </c>
      <c r="E20" s="10">
        <f>E21+E26+E27++E28+E29+E30</f>
        <v>1209669.8324249999</v>
      </c>
      <c r="F20" s="10">
        <f>F21+F26+F27+F28+F29+F30</f>
        <v>1175487.6368499999</v>
      </c>
      <c r="G20" s="11">
        <f t="shared" ref="G20:G31" si="2">IF(E20=0,"",F20/E20*100)</f>
        <v>97.174254109778389</v>
      </c>
    </row>
    <row r="21" spans="1:7" ht="25.5" x14ac:dyDescent="0.2">
      <c r="A21" s="6" t="s">
        <v>17</v>
      </c>
      <c r="B21" s="4">
        <v>2020000000</v>
      </c>
      <c r="C21" s="7">
        <f>C22+C23+C24+C25</f>
        <v>1501609.9185500001</v>
      </c>
      <c r="D21" s="7">
        <f t="shared" ref="D21:F21" si="3">D22+D23+D24+D25</f>
        <v>1612863.1099</v>
      </c>
      <c r="E21" s="7">
        <f t="shared" si="3"/>
        <v>1209647.3324249999</v>
      </c>
      <c r="F21" s="7">
        <f t="shared" si="3"/>
        <v>1173945.45673</v>
      </c>
      <c r="G21" s="15">
        <f t="shared" si="2"/>
        <v>97.048571535025189</v>
      </c>
    </row>
    <row r="22" spans="1:7" x14ac:dyDescent="0.2">
      <c r="A22" s="6" t="s">
        <v>18</v>
      </c>
      <c r="B22" s="4">
        <v>2021000000</v>
      </c>
      <c r="C22" s="14">
        <v>65857.485400000005</v>
      </c>
      <c r="D22" s="14">
        <v>73721.125400000004</v>
      </c>
      <c r="E22" s="7">
        <f>D22/4*3</f>
        <v>55290.84405</v>
      </c>
      <c r="F22" s="16">
        <v>50560.38</v>
      </c>
      <c r="G22" s="15">
        <f t="shared" si="2"/>
        <v>91.44439892123512</v>
      </c>
    </row>
    <row r="23" spans="1:7" ht="25.5" x14ac:dyDescent="0.2">
      <c r="A23" s="6" t="s">
        <v>19</v>
      </c>
      <c r="B23" s="4">
        <v>2022000000</v>
      </c>
      <c r="C23" s="14">
        <v>326684.62503</v>
      </c>
      <c r="D23" s="14">
        <v>362650.39458000002</v>
      </c>
      <c r="E23" s="7">
        <f>D23/4*3</f>
        <v>271987.795935</v>
      </c>
      <c r="F23" s="16">
        <v>233653.50289</v>
      </c>
      <c r="G23" s="15">
        <f t="shared" si="2"/>
        <v>85.905877536446098</v>
      </c>
    </row>
    <row r="24" spans="1:7" x14ac:dyDescent="0.2">
      <c r="A24" s="6" t="s">
        <v>20</v>
      </c>
      <c r="B24" s="4">
        <v>2023000000</v>
      </c>
      <c r="C24" s="14">
        <v>1031620.39472</v>
      </c>
      <c r="D24" s="14">
        <v>1082140.3824199999</v>
      </c>
      <c r="E24" s="7">
        <f>D24/4*3</f>
        <v>811605.286815</v>
      </c>
      <c r="F24" s="16">
        <v>807006.87471999996</v>
      </c>
      <c r="G24" s="15">
        <f t="shared" si="2"/>
        <v>99.43341767609158</v>
      </c>
    </row>
    <row r="25" spans="1:7" x14ac:dyDescent="0.2">
      <c r="A25" s="6" t="s">
        <v>21</v>
      </c>
      <c r="B25" s="4">
        <v>2024000000</v>
      </c>
      <c r="C25" s="14">
        <v>77447.413400000005</v>
      </c>
      <c r="D25" s="14">
        <v>94351.207500000004</v>
      </c>
      <c r="E25" s="7">
        <f>D25/4*3</f>
        <v>70763.405624999999</v>
      </c>
      <c r="F25" s="16">
        <v>82724.699120000005</v>
      </c>
      <c r="G25" s="15">
        <f t="shared" si="2"/>
        <v>116.90321909941288</v>
      </c>
    </row>
    <row r="26" spans="1:7" ht="25.5" x14ac:dyDescent="0.2">
      <c r="A26" s="5" t="s">
        <v>29</v>
      </c>
      <c r="B26" s="4">
        <v>2030000000</v>
      </c>
      <c r="C26" s="14"/>
      <c r="D26" s="14"/>
      <c r="E26" s="7"/>
      <c r="F26" s="16">
        <v>272.77769000000001</v>
      </c>
      <c r="G26" s="15">
        <v>0</v>
      </c>
    </row>
    <row r="27" spans="1:7" x14ac:dyDescent="0.2">
      <c r="A27" s="6" t="s">
        <v>22</v>
      </c>
      <c r="B27" s="4">
        <v>2070000000</v>
      </c>
      <c r="C27" s="7">
        <v>0</v>
      </c>
      <c r="D27" s="7">
        <v>30</v>
      </c>
      <c r="E27" s="7">
        <f t="shared" ref="E27:E30" si="4">D27/4*3</f>
        <v>22.5</v>
      </c>
      <c r="F27" s="7">
        <v>30</v>
      </c>
      <c r="G27" s="15">
        <f t="shared" si="2"/>
        <v>133.33333333333331</v>
      </c>
    </row>
    <row r="28" spans="1:7" ht="76.5" x14ac:dyDescent="0.2">
      <c r="A28" s="6" t="s">
        <v>31</v>
      </c>
      <c r="B28" s="4">
        <v>2080000000</v>
      </c>
      <c r="C28" s="7">
        <v>0</v>
      </c>
      <c r="D28" s="7">
        <v>0</v>
      </c>
      <c r="E28" s="7">
        <f t="shared" si="4"/>
        <v>0</v>
      </c>
      <c r="F28" s="7">
        <v>0</v>
      </c>
      <c r="G28" s="15">
        <v>0</v>
      </c>
    </row>
    <row r="29" spans="1:7" ht="102" x14ac:dyDescent="0.2">
      <c r="A29" s="6" t="s">
        <v>23</v>
      </c>
      <c r="B29" s="4">
        <v>2180000000</v>
      </c>
      <c r="C29" s="7">
        <v>0</v>
      </c>
      <c r="D29" s="7">
        <f t="shared" ref="D29:D30" si="5">C29/12*3</f>
        <v>0</v>
      </c>
      <c r="E29" s="7">
        <f t="shared" si="4"/>
        <v>0</v>
      </c>
      <c r="F29" s="16">
        <v>8875.8919700000006</v>
      </c>
      <c r="G29" s="15">
        <v>0</v>
      </c>
    </row>
    <row r="30" spans="1:7" ht="38.25" x14ac:dyDescent="0.2">
      <c r="A30" s="6" t="s">
        <v>24</v>
      </c>
      <c r="B30" s="4">
        <v>2190000000</v>
      </c>
      <c r="C30" s="7">
        <v>0</v>
      </c>
      <c r="D30" s="7">
        <f t="shared" si="5"/>
        <v>0</v>
      </c>
      <c r="E30" s="7">
        <f t="shared" si="4"/>
        <v>0</v>
      </c>
      <c r="F30" s="16">
        <v>-7636.4895399999996</v>
      </c>
      <c r="G30" s="15">
        <v>0</v>
      </c>
    </row>
    <row r="31" spans="1:7" x14ac:dyDescent="0.2">
      <c r="A31" s="13" t="s">
        <v>25</v>
      </c>
      <c r="B31" s="9">
        <v>0</v>
      </c>
      <c r="C31" s="10">
        <f>C20+C7</f>
        <v>2420609.9185500001</v>
      </c>
      <c r="D31" s="10">
        <f>D20+D7</f>
        <v>2638323.1099</v>
      </c>
      <c r="E31" s="10">
        <f>D31/4*3</f>
        <v>1978742.3324250001</v>
      </c>
      <c r="F31" s="10">
        <f>F20+F7</f>
        <v>1940198.2948799999</v>
      </c>
      <c r="G31" s="11">
        <f t="shared" si="2"/>
        <v>98.052094155292906</v>
      </c>
    </row>
  </sheetData>
  <mergeCells count="1">
    <mergeCell ref="A1:G1"/>
  </mergeCells>
  <pageMargins left="0.51" right="0.2" top="0.35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2018-04-05T04:00:11Z</cp:lastPrinted>
  <dcterms:created xsi:type="dcterms:W3CDTF">2017-10-06T08:09:33Z</dcterms:created>
  <dcterms:modified xsi:type="dcterms:W3CDTF">2024-10-09T10:49:53Z</dcterms:modified>
</cp:coreProperties>
</file>