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чий стол\ППМИ 2024\"/>
    </mc:Choice>
  </mc:AlternateContent>
  <xr:revisionPtr revIDLastSave="0" documentId="13_ncr:1_{AA9C0D1A-EAB7-4446-A23F-21169DE90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е СП и район" sheetId="1" r:id="rId1"/>
    <sheet name="Образование" sheetId="6" r:id="rId2"/>
    <sheet name="Район" sheetId="8" r:id="rId3"/>
    <sheet name="СП" sheetId="10" r:id="rId4"/>
  </sheets>
  <definedNames>
    <definedName name="_xlnm.Print_Titles" localSheetId="1">Образование!$B:$B</definedName>
    <definedName name="_xlnm.Print_Titles" localSheetId="0">'Общие СП и район'!$B:$B</definedName>
    <definedName name="_xlnm.Print_Titles" localSheetId="2">Район!$B:$B</definedName>
    <definedName name="_xlnm.Print_Titles" localSheetId="3">СП!$B:$B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L11" i="10"/>
  <c r="O9" i="6"/>
  <c r="N9" i="6"/>
  <c r="M9" i="6"/>
  <c r="L9" i="6"/>
  <c r="K20" i="1"/>
  <c r="K6" i="8" l="1"/>
  <c r="F6" i="8"/>
  <c r="K15" i="1"/>
  <c r="M11" i="10"/>
  <c r="L23" i="1"/>
  <c r="M23" i="1"/>
  <c r="K6" i="6" l="1"/>
  <c r="F6" i="6"/>
  <c r="K21" i="1" l="1"/>
  <c r="F21" i="1"/>
  <c r="G11" i="10"/>
  <c r="I11" i="10"/>
  <c r="J11" i="10"/>
  <c r="G12" i="10"/>
  <c r="I12" i="10"/>
  <c r="J12" i="10"/>
  <c r="G13" i="10"/>
  <c r="I13" i="10"/>
  <c r="J13" i="10"/>
  <c r="K10" i="10"/>
  <c r="F10" i="10"/>
  <c r="K9" i="10"/>
  <c r="H9" i="10"/>
  <c r="K8" i="10"/>
  <c r="H8" i="10"/>
  <c r="H12" i="10" s="1"/>
  <c r="O7" i="10"/>
  <c r="O11" i="10" s="1"/>
  <c r="N7" i="10"/>
  <c r="N11" i="10" s="1"/>
  <c r="H7" i="10"/>
  <c r="K6" i="10"/>
  <c r="H6" i="10"/>
  <c r="K5" i="10"/>
  <c r="F5" i="10"/>
  <c r="K4" i="10"/>
  <c r="F4" i="10"/>
  <c r="F12" i="10" s="1"/>
  <c r="J14" i="8"/>
  <c r="I14" i="8"/>
  <c r="G14" i="8"/>
  <c r="J13" i="8"/>
  <c r="I13" i="8"/>
  <c r="G13" i="8"/>
  <c r="J12" i="8"/>
  <c r="I12" i="8"/>
  <c r="G12" i="8"/>
  <c r="K11" i="8"/>
  <c r="H11" i="8"/>
  <c r="H13" i="8" s="1"/>
  <c r="K10" i="8"/>
  <c r="F10" i="8"/>
  <c r="F14" i="8" s="1"/>
  <c r="K9" i="8"/>
  <c r="F9" i="8"/>
  <c r="K8" i="8"/>
  <c r="F8" i="8"/>
  <c r="K7" i="8"/>
  <c r="O5" i="8"/>
  <c r="O12" i="8" s="1"/>
  <c r="N5" i="8"/>
  <c r="N12" i="8" s="1"/>
  <c r="H5" i="8"/>
  <c r="K4" i="8"/>
  <c r="J11" i="6"/>
  <c r="I11" i="6"/>
  <c r="G11" i="6"/>
  <c r="J10" i="6"/>
  <c r="I10" i="6"/>
  <c r="G10" i="6"/>
  <c r="J9" i="6"/>
  <c r="I9" i="6"/>
  <c r="G9" i="6"/>
  <c r="K8" i="6"/>
  <c r="F8" i="6"/>
  <c r="K7" i="6"/>
  <c r="F7" i="6"/>
  <c r="K5" i="6"/>
  <c r="F5" i="6"/>
  <c r="K4" i="6"/>
  <c r="K9" i="6" s="1"/>
  <c r="F4" i="6"/>
  <c r="F11" i="6"/>
  <c r="H10" i="6"/>
  <c r="H11" i="6"/>
  <c r="H9" i="6"/>
  <c r="F10" i="6"/>
  <c r="K22" i="1"/>
  <c r="F22" i="1"/>
  <c r="F20" i="1"/>
  <c r="K19" i="1"/>
  <c r="F19" i="1"/>
  <c r="K18" i="1"/>
  <c r="F18" i="1"/>
  <c r="F13" i="10" l="1"/>
  <c r="H13" i="10"/>
  <c r="H11" i="10"/>
  <c r="F11" i="10" s="1"/>
  <c r="K7" i="10"/>
  <c r="K11" i="10" s="1"/>
  <c r="F13" i="8"/>
  <c r="H14" i="8"/>
  <c r="H12" i="8"/>
  <c r="F12" i="8" s="1"/>
  <c r="K5" i="8"/>
  <c r="K12" i="8" s="1"/>
  <c r="F9" i="6"/>
  <c r="O8" i="1" l="1"/>
  <c r="O23" i="1" s="1"/>
  <c r="N8" i="1"/>
  <c r="N23" i="1" s="1"/>
  <c r="K4" i="1" l="1"/>
  <c r="K13" i="1"/>
  <c r="K11" i="1"/>
  <c r="K9" i="1"/>
  <c r="K6" i="1"/>
  <c r="K17" i="1"/>
  <c r="K14" i="1"/>
  <c r="K10" i="1"/>
  <c r="K16" i="1"/>
  <c r="K7" i="1"/>
  <c r="K12" i="1"/>
  <c r="K8" i="1"/>
  <c r="H11" i="1"/>
  <c r="H8" i="1"/>
  <c r="H9" i="1" l="1"/>
  <c r="F14" i="1" l="1"/>
  <c r="F4" i="1" l="1"/>
  <c r="G25" i="1" l="1"/>
  <c r="I25" i="1"/>
  <c r="J25" i="1"/>
  <c r="G24" i="1"/>
  <c r="I24" i="1"/>
  <c r="J24" i="1"/>
  <c r="H17" i="1"/>
  <c r="H24" i="1" s="1"/>
  <c r="H6" i="1" l="1"/>
  <c r="H25" i="1" l="1"/>
  <c r="F13" i="1"/>
  <c r="F15" i="1" l="1"/>
  <c r="I23" i="1" l="1"/>
  <c r="J23" i="1"/>
  <c r="G23" i="1"/>
  <c r="F10" i="1"/>
  <c r="F16" i="1"/>
  <c r="F5" i="1"/>
  <c r="H23" i="1"/>
  <c r="F25" i="1" l="1"/>
  <c r="F24" i="1"/>
  <c r="F23" i="1"/>
  <c r="K5" i="1" l="1"/>
  <c r="K23" i="1" s="1"/>
</calcChain>
</file>

<file path=xl/sharedStrings.xml><?xml version="1.0" encoding="utf-8"?>
<sst xmlns="http://schemas.openxmlformats.org/spreadsheetml/2006/main" count="252" uniqueCount="82">
  <si>
    <t>№ п/п</t>
  </si>
  <si>
    <t>Наименование с/с</t>
  </si>
  <si>
    <t>Населенный пункт</t>
  </si>
  <si>
    <t>Наименование проекта</t>
  </si>
  <si>
    <t>Стоимость проекта всего, руб.</t>
  </si>
  <si>
    <t>Субсидия из бюджета РБ</t>
  </si>
  <si>
    <t>Денежные вклады за счет</t>
  </si>
  <si>
    <t>Бюджета поселения</t>
  </si>
  <si>
    <t xml:space="preserve">Физ.лиц </t>
  </si>
  <si>
    <t>Юрид. лиц</t>
  </si>
  <si>
    <t>Аптраковский сельсовет</t>
  </si>
  <si>
    <t>Абитовский сельсовет</t>
  </si>
  <si>
    <t>Александровский сельсовет</t>
  </si>
  <si>
    <t>Араслановский сельсовет</t>
  </si>
  <si>
    <t>Воскресенский сельсовет</t>
  </si>
  <si>
    <t>Денисовский сельсовет</t>
  </si>
  <si>
    <t>Зирганский сельсовет</t>
  </si>
  <si>
    <t>Иштугановский сельсовет</t>
  </si>
  <si>
    <t>Корнеевский сельсовет</t>
  </si>
  <si>
    <t>Мелеузовский сельсовет</t>
  </si>
  <si>
    <t>Нордовский сельсвет</t>
  </si>
  <si>
    <t>Нугушевский сельсовет</t>
  </si>
  <si>
    <t>Первомайский сельсовет</t>
  </si>
  <si>
    <t>Шевченковский сельсовет</t>
  </si>
  <si>
    <t>ИТОГО</t>
  </si>
  <si>
    <t>с. Александровка</t>
  </si>
  <si>
    <t>нет</t>
  </si>
  <si>
    <t>МКД</t>
  </si>
  <si>
    <t>д. Антоновка</t>
  </si>
  <si>
    <t>д. Тамьян</t>
  </si>
  <si>
    <t>с.Воскресенское</t>
  </si>
  <si>
    <t>да</t>
  </si>
  <si>
    <t>Чей проект</t>
  </si>
  <si>
    <t>район</t>
  </si>
  <si>
    <t>Наличие проектно-сметной документации (да, нет, не требуется)</t>
  </si>
  <si>
    <t>Участвовать не будет</t>
  </si>
  <si>
    <t>д.Покровка</t>
  </si>
  <si>
    <t xml:space="preserve">МКД </t>
  </si>
  <si>
    <t>Численность населенного пункта по данным статистики или переписи, чел.</t>
  </si>
  <si>
    <t>Физ.лица 8 %</t>
  </si>
  <si>
    <t>Бюджета поселения 13 %</t>
  </si>
  <si>
    <t>Юрид.лица 8 %</t>
  </si>
  <si>
    <t>д.Туманчино</t>
  </si>
  <si>
    <t>д.Смаково</t>
  </si>
  <si>
    <t>д.Новая Казанковка</t>
  </si>
  <si>
    <t>д.Верхнеюлдашево</t>
  </si>
  <si>
    <t>Капитальный ремонт ограждения кладбища д.Туманчино СП Аптраковский сельсовет муниципального района Мелеузовский район РБ</t>
  </si>
  <si>
    <t>д.Сыртланово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</si>
  <si>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РБ</t>
  </si>
  <si>
    <t xml:space="preserve">Текущий ремонт и восстановление дорожного полотна с обустройством прилегающей территории ул.Озерная д.Тамьян муниципального района Мелеузовский район РБ           </t>
  </si>
  <si>
    <t>д.Дмитриевка</t>
  </si>
  <si>
    <t>д.Сергеевка</t>
  </si>
  <si>
    <t xml:space="preserve">Приобретение трактора МТЗ-82.1 с балочным мостом или эквивалент со снеговым отвалом для нужд СП Нугушевский сельсовет муниципального района Мелеузовский район РБ   </t>
  </si>
  <si>
    <t>д.Самойловка</t>
  </si>
  <si>
    <t>Текущий ремонт и восстановление дорожного полотна по ул.Уральская д.Антоновка муниципального района Мелеузовский район РБ</t>
  </si>
  <si>
    <t>д.Басурмановка</t>
  </si>
  <si>
    <t>МОБУ СОШ №4 МР МР РБ</t>
  </si>
  <si>
    <t>МОБУ Лицей №6 МР МР РБ</t>
  </si>
  <si>
    <t>МОБУ Гимназия №9 МР МР РБ</t>
  </si>
  <si>
    <t>МАДОУ №8 "Тополек" МР МР РБ</t>
  </si>
  <si>
    <t>СП</t>
  </si>
  <si>
    <t>Приобретение и установка детской спортивной площадки д.Новая Казанковка СП Денисовский сельсовет муниципального района Мелеузовский район РБ</t>
  </si>
  <si>
    <t>Приобретение и установка детской спортивной площадки  д.Новая Казанковка СП Денисовский сельсовет муниципального района Мелеузовский район РБ</t>
  </si>
  <si>
    <t>Текущий ремонт памятника павшим воинам в годы ВОВ с.Александровка СП Александровский сельсовет муниципального района Мелеузовский район РБ</t>
  </si>
  <si>
    <t>МОБУ Гимназия №3 МР МР РБ</t>
  </si>
  <si>
    <t>Текущий ремонт покрытия беговой дорожки для занятий легкой атлетикой с благоустройством спортивной площадки на территории МОБУ гимназии №3 муниципального района Мелеузовский район РБ</t>
  </si>
  <si>
    <t>Текущий ремонт ограждения кладбища д.Конаревка СП Шевченковский сельсовет муниципального района Мелеузовский район РБ</t>
  </si>
  <si>
    <t>д.Конаревка</t>
  </si>
  <si>
    <t>Капитальный ремонт водопровода ул.Центральная д.Басурмановка СП Абитовский сельсовет муниципального района Мелеузовский район РБ</t>
  </si>
  <si>
    <t>Текущий ремонт и восстановление дорожного полотна с заменой бортового камня на территории МОБУ Башкирская гимназия №9 им.К.Арсланова муниципального района Мелеузовский район РБ</t>
  </si>
  <si>
    <t>Капитальный  ремонт и восстановление дорожного полотна с заменой бортового камня на территории МАДОУ №8 «Тополёк» МР Мелеузовский район РБ</t>
  </si>
  <si>
    <t>Текущий ремонт ограждения кладбища д.Сыртланово СП Иштугановский сельсовет  муниципального района Мелеузовский район РБ</t>
  </si>
  <si>
    <t>Текущий ремонт и восстановление дорожного полотна  ул.Российская д.Дмитриевка муниципального района Мелеузовский район РБ</t>
  </si>
  <si>
    <t>Текущий ремонт и восстановление дорожного полотна  ул.Прибельская д.Самойловка муниципального района Мелеузовский район РБ</t>
  </si>
  <si>
    <t>Текущий ремонт и восстановление дорожного полотна ул.Прибельская д.Самойловка муниципального района Мелеузовский район РБ</t>
  </si>
  <si>
    <t>Текущий ремонт обеденного зала и приобретение мебели в МОБУ СОШ №4 муниципального района Мелеузовский район РБ</t>
  </si>
  <si>
    <t>Текущий ремонт дорожного полотна с покрытием щебня в д.Верхнеюлдашево ул.Альмухаметова до ул.Утягулова,38   муниципального района Мелеузовский район РБ</t>
  </si>
  <si>
    <t>Капитальный ремонт по замене деревянных оконных блоков на пластиковые в здании МОБУ Лицей № 6, расположенном по адресу:453852, РБ, г.Мелеуз. ул. Бурангулова, д.11</t>
  </si>
  <si>
    <t>Текущий ремонт и восстановление дорожного полотна с обустройством прилегающей территории ул Молодёжная д.Смаково муниципального района Мелеузовский район Республика Башкортостан</t>
  </si>
  <si>
    <t xml:space="preserve">Информация о  проектах общественной инфраструктуры, основанных на местных инициативах, реализуемых в 2024 году  </t>
  </si>
  <si>
    <t>Капитальный  ремонт и восстановление дорожного полотна  на территории МАДОУ №8 «Тополёк» МР Мелеузовский район РБ</t>
  </si>
  <si>
    <t>Текущий ремонт дорожного полотна с покрытием щебня в д.Верхнеюлдашево ул.Альмухаметова по ул.Утягулова,38  муниципального района Мелеузовский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</si>
</sst>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5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 applyBorder="1"/>
    <xf numFmtId="4" fontId="3" fillId="0" borderId="4" xfId="0" applyNumberFormat="1" applyFont="1" applyFill="1" applyBorder="1"/>
    <xf numFmtId="4" fontId="3" fillId="0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26"/>
  <sheetViews>
    <sheetView tabSelected="1" zoomScale="77" zoomScaleNormal="77" workbookViewId="0">
      <selection activeCell="E7" sqref="E7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7" width="9.140625" style="24" customWidth="1"/>
    <col min="18" max="16384" width="9.140625" style="4"/>
  </cols>
  <sheetData>
    <row r="1" spans="1:17" ht="25.5" customHeight="1" x14ac:dyDescent="0.3"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57"/>
    </row>
    <row r="2" spans="1:17" ht="36" customHeight="1" x14ac:dyDescent="0.25">
      <c r="A2" s="54" t="s">
        <v>0</v>
      </c>
      <c r="B2" s="58" t="s">
        <v>1</v>
      </c>
      <c r="C2" s="58" t="s">
        <v>2</v>
      </c>
      <c r="D2" s="63" t="s">
        <v>38</v>
      </c>
      <c r="E2" s="58" t="s">
        <v>3</v>
      </c>
      <c r="F2" s="58" t="s">
        <v>4</v>
      </c>
      <c r="G2" s="58" t="s">
        <v>5</v>
      </c>
      <c r="H2" s="58" t="s">
        <v>6</v>
      </c>
      <c r="I2" s="58"/>
      <c r="J2" s="58"/>
      <c r="K2" s="59" t="s">
        <v>4</v>
      </c>
      <c r="L2" s="59" t="s">
        <v>5</v>
      </c>
      <c r="M2" s="61" t="s">
        <v>6</v>
      </c>
      <c r="N2" s="62"/>
      <c r="O2" s="62"/>
      <c r="P2" s="58" t="s">
        <v>34</v>
      </c>
      <c r="Q2" s="58" t="s">
        <v>32</v>
      </c>
    </row>
    <row r="3" spans="1:17" ht="98.25" customHeight="1" x14ac:dyDescent="0.25">
      <c r="A3" s="54"/>
      <c r="B3" s="58"/>
      <c r="C3" s="58"/>
      <c r="D3" s="63"/>
      <c r="E3" s="58"/>
      <c r="F3" s="58"/>
      <c r="G3" s="58"/>
      <c r="H3" s="7" t="s">
        <v>7</v>
      </c>
      <c r="I3" s="7" t="s">
        <v>8</v>
      </c>
      <c r="J3" s="7" t="s">
        <v>9</v>
      </c>
      <c r="K3" s="60"/>
      <c r="L3" s="60"/>
      <c r="M3" s="7" t="s">
        <v>40</v>
      </c>
      <c r="N3" s="7" t="s">
        <v>39</v>
      </c>
      <c r="O3" s="7" t="s">
        <v>41</v>
      </c>
      <c r="P3" s="58"/>
      <c r="Q3" s="58"/>
    </row>
    <row r="4" spans="1:17" ht="52.5" customHeight="1" x14ac:dyDescent="0.25">
      <c r="A4" s="22">
        <v>1</v>
      </c>
      <c r="B4" s="36" t="s">
        <v>11</v>
      </c>
      <c r="C4" s="22" t="s">
        <v>55</v>
      </c>
      <c r="D4" s="22">
        <v>207</v>
      </c>
      <c r="E4" s="36" t="s">
        <v>68</v>
      </c>
      <c r="F4" s="26">
        <f>G4+H4+I4+J4</f>
        <v>1605222</v>
      </c>
      <c r="G4" s="26">
        <v>905222</v>
      </c>
      <c r="H4" s="26">
        <v>500000</v>
      </c>
      <c r="I4" s="26">
        <v>100000</v>
      </c>
      <c r="J4" s="26">
        <v>100000</v>
      </c>
      <c r="K4" s="26">
        <f t="shared" ref="K4:K22" si="0">L4+M4+N4+O4</f>
        <v>1564325.7</v>
      </c>
      <c r="L4" s="26">
        <v>1000000</v>
      </c>
      <c r="M4" s="26">
        <v>294325.7</v>
      </c>
      <c r="N4" s="26">
        <v>120000</v>
      </c>
      <c r="O4" s="26">
        <v>150000</v>
      </c>
      <c r="P4" s="22" t="s">
        <v>31</v>
      </c>
      <c r="Q4" s="22" t="s">
        <v>60</v>
      </c>
    </row>
    <row r="5" spans="1:17" ht="46.5" customHeight="1" x14ac:dyDescent="0.25">
      <c r="A5" s="22">
        <v>2</v>
      </c>
      <c r="B5" s="36" t="s">
        <v>12</v>
      </c>
      <c r="C5" s="22" t="s">
        <v>25</v>
      </c>
      <c r="D5" s="22">
        <v>475</v>
      </c>
      <c r="E5" s="37" t="s">
        <v>63</v>
      </c>
      <c r="F5" s="26">
        <f>G5+H5+I5+J5</f>
        <v>450000</v>
      </c>
      <c r="G5" s="26">
        <v>324000</v>
      </c>
      <c r="H5" s="26">
        <v>54000</v>
      </c>
      <c r="I5" s="26">
        <v>36000</v>
      </c>
      <c r="J5" s="26">
        <v>36000</v>
      </c>
      <c r="K5" s="26">
        <f t="shared" si="0"/>
        <v>700000</v>
      </c>
      <c r="L5" s="26">
        <v>406000</v>
      </c>
      <c r="M5" s="26">
        <v>170000</v>
      </c>
      <c r="N5" s="26">
        <v>54000</v>
      </c>
      <c r="O5" s="26">
        <v>70000</v>
      </c>
      <c r="P5" s="22" t="s">
        <v>31</v>
      </c>
      <c r="Q5" s="22" t="s">
        <v>60</v>
      </c>
    </row>
    <row r="6" spans="1:17" ht="48.75" customHeight="1" x14ac:dyDescent="0.25">
      <c r="A6" s="22">
        <v>3</v>
      </c>
      <c r="B6" s="36" t="s">
        <v>10</v>
      </c>
      <c r="C6" s="22" t="s">
        <v>42</v>
      </c>
      <c r="D6" s="22">
        <v>115</v>
      </c>
      <c r="E6" s="37" t="s">
        <v>46</v>
      </c>
      <c r="F6" s="26">
        <v>362485</v>
      </c>
      <c r="G6" s="26">
        <v>260000</v>
      </c>
      <c r="H6" s="26">
        <f>F6-G6-I6-J6</f>
        <v>50485</v>
      </c>
      <c r="I6" s="26">
        <v>26000</v>
      </c>
      <c r="J6" s="26">
        <v>26000</v>
      </c>
      <c r="K6" s="26">
        <f t="shared" si="0"/>
        <v>712993.5</v>
      </c>
      <c r="L6" s="26">
        <v>480000</v>
      </c>
      <c r="M6" s="26">
        <v>122993.5</v>
      </c>
      <c r="N6" s="26">
        <v>50000</v>
      </c>
      <c r="O6" s="26">
        <v>60000</v>
      </c>
      <c r="P6" s="22" t="s">
        <v>31</v>
      </c>
      <c r="Q6" s="22" t="s">
        <v>60</v>
      </c>
    </row>
    <row r="7" spans="1:17" ht="65.25" customHeight="1" x14ac:dyDescent="0.25">
      <c r="A7" s="38">
        <v>4</v>
      </c>
      <c r="B7" s="36" t="s">
        <v>13</v>
      </c>
      <c r="C7" s="22" t="s">
        <v>43</v>
      </c>
      <c r="D7" s="22">
        <v>476</v>
      </c>
      <c r="E7" s="37" t="s">
        <v>78</v>
      </c>
      <c r="F7" s="26">
        <v>400000</v>
      </c>
      <c r="G7" s="39">
        <v>295000</v>
      </c>
      <c r="H7" s="39">
        <v>45000</v>
      </c>
      <c r="I7" s="39">
        <v>30000</v>
      </c>
      <c r="J7" s="39">
        <v>30000</v>
      </c>
      <c r="K7" s="26">
        <f t="shared" si="0"/>
        <v>3439999.2</v>
      </c>
      <c r="L7" s="39">
        <v>1200000</v>
      </c>
      <c r="M7" s="39">
        <v>1999999.2</v>
      </c>
      <c r="N7" s="26">
        <v>120000</v>
      </c>
      <c r="O7" s="26">
        <v>120000</v>
      </c>
      <c r="P7" s="22" t="s">
        <v>31</v>
      </c>
      <c r="Q7" s="22" t="s">
        <v>33</v>
      </c>
    </row>
    <row r="8" spans="1:17" ht="31.5" hidden="1" customHeight="1" x14ac:dyDescent="0.25">
      <c r="A8" s="12">
        <v>5</v>
      </c>
      <c r="B8" s="9" t="s">
        <v>14</v>
      </c>
      <c r="C8" s="8" t="s">
        <v>30</v>
      </c>
      <c r="D8" s="22"/>
      <c r="E8" s="13" t="s">
        <v>35</v>
      </c>
      <c r="F8" s="10">
        <v>165000</v>
      </c>
      <c r="G8" s="11">
        <v>120000</v>
      </c>
      <c r="H8" s="11">
        <f>F8-G8-I8-J8</f>
        <v>19000</v>
      </c>
      <c r="I8" s="11">
        <v>13000</v>
      </c>
      <c r="J8" s="11">
        <v>13000</v>
      </c>
      <c r="K8" s="10">
        <f t="shared" si="0"/>
        <v>0</v>
      </c>
      <c r="L8" s="11"/>
      <c r="M8" s="11"/>
      <c r="N8" s="10">
        <f>L8*9/100</f>
        <v>0</v>
      </c>
      <c r="O8" s="10">
        <f>L8*9/100</f>
        <v>0</v>
      </c>
      <c r="P8" s="8"/>
      <c r="Q8" s="23"/>
    </row>
    <row r="9" spans="1:17" ht="50.25" customHeight="1" x14ac:dyDescent="0.25">
      <c r="A9" s="38">
        <v>5</v>
      </c>
      <c r="B9" s="36" t="s">
        <v>15</v>
      </c>
      <c r="C9" s="22" t="s">
        <v>44</v>
      </c>
      <c r="D9" s="22">
        <v>206</v>
      </c>
      <c r="E9" s="37" t="s">
        <v>62</v>
      </c>
      <c r="F9" s="26">
        <v>877552.8</v>
      </c>
      <c r="G9" s="39">
        <v>650000</v>
      </c>
      <c r="H9" s="39">
        <f>F9-G9-I9-J9</f>
        <v>97552.800000000047</v>
      </c>
      <c r="I9" s="39">
        <v>65000</v>
      </c>
      <c r="J9" s="39">
        <v>65000</v>
      </c>
      <c r="K9" s="26">
        <f t="shared" si="0"/>
        <v>403666.67</v>
      </c>
      <c r="L9" s="39">
        <v>240000</v>
      </c>
      <c r="M9" s="39">
        <v>107666.67</v>
      </c>
      <c r="N9" s="26">
        <v>28000</v>
      </c>
      <c r="O9" s="26">
        <v>28000</v>
      </c>
      <c r="P9" s="22" t="s">
        <v>26</v>
      </c>
      <c r="Q9" s="22" t="s">
        <v>60</v>
      </c>
    </row>
    <row r="10" spans="1:17" ht="69.75" customHeight="1" x14ac:dyDescent="0.25">
      <c r="A10" s="38">
        <v>6</v>
      </c>
      <c r="B10" s="36" t="s">
        <v>16</v>
      </c>
      <c r="C10" s="22" t="s">
        <v>45</v>
      </c>
      <c r="D10" s="22">
        <v>426</v>
      </c>
      <c r="E10" s="37" t="s">
        <v>81</v>
      </c>
      <c r="F10" s="26">
        <f t="shared" ref="F10:F16" si="1">G10+H10+I10+J10</f>
        <v>2000000</v>
      </c>
      <c r="G10" s="39">
        <v>1000000</v>
      </c>
      <c r="H10" s="39">
        <v>800000</v>
      </c>
      <c r="I10" s="39">
        <v>100000</v>
      </c>
      <c r="J10" s="39">
        <v>100000</v>
      </c>
      <c r="K10" s="26">
        <f t="shared" si="0"/>
        <v>2013099.9</v>
      </c>
      <c r="L10" s="39">
        <v>1170000</v>
      </c>
      <c r="M10" s="39">
        <v>573099.9</v>
      </c>
      <c r="N10" s="26">
        <v>120000</v>
      </c>
      <c r="O10" s="26">
        <v>150000</v>
      </c>
      <c r="P10" s="22" t="s">
        <v>31</v>
      </c>
      <c r="Q10" s="22" t="s">
        <v>33</v>
      </c>
    </row>
    <row r="11" spans="1:17" ht="47.25" customHeight="1" x14ac:dyDescent="0.25">
      <c r="A11" s="38">
        <v>7</v>
      </c>
      <c r="B11" s="36" t="s">
        <v>17</v>
      </c>
      <c r="C11" s="22" t="s">
        <v>47</v>
      </c>
      <c r="D11" s="22">
        <v>279</v>
      </c>
      <c r="E11" s="37" t="s">
        <v>71</v>
      </c>
      <c r="F11" s="26">
        <v>300000</v>
      </c>
      <c r="G11" s="39">
        <v>220000</v>
      </c>
      <c r="H11" s="39">
        <f>F11-G11-I11-J11</f>
        <v>36000</v>
      </c>
      <c r="I11" s="39">
        <v>22000</v>
      </c>
      <c r="J11" s="39">
        <v>22000</v>
      </c>
      <c r="K11" s="26">
        <f t="shared" si="0"/>
        <v>500000</v>
      </c>
      <c r="L11" s="39">
        <v>295000</v>
      </c>
      <c r="M11" s="39">
        <v>125000</v>
      </c>
      <c r="N11" s="26">
        <v>40000</v>
      </c>
      <c r="O11" s="26">
        <v>40000</v>
      </c>
      <c r="P11" s="22" t="s">
        <v>31</v>
      </c>
      <c r="Q11" s="22" t="s">
        <v>60</v>
      </c>
    </row>
    <row r="12" spans="1:17" ht="51" customHeight="1" x14ac:dyDescent="0.25">
      <c r="A12" s="38">
        <v>8</v>
      </c>
      <c r="B12" s="36" t="s">
        <v>18</v>
      </c>
      <c r="C12" s="22" t="s">
        <v>36</v>
      </c>
      <c r="D12" s="22">
        <v>146</v>
      </c>
      <c r="E12" s="37" t="s">
        <v>48</v>
      </c>
      <c r="F12" s="26">
        <v>3000000</v>
      </c>
      <c r="G12" s="39">
        <v>1000000</v>
      </c>
      <c r="H12" s="39">
        <v>1800000</v>
      </c>
      <c r="I12" s="39">
        <v>100000</v>
      </c>
      <c r="J12" s="39">
        <v>100000</v>
      </c>
      <c r="K12" s="26">
        <f t="shared" si="0"/>
        <v>3136393.2</v>
      </c>
      <c r="L12" s="39">
        <v>1200000</v>
      </c>
      <c r="M12" s="39">
        <v>1696393.2</v>
      </c>
      <c r="N12" s="26">
        <v>120000</v>
      </c>
      <c r="O12" s="26">
        <v>120000</v>
      </c>
      <c r="P12" s="22" t="s">
        <v>26</v>
      </c>
      <c r="Q12" s="22" t="s">
        <v>33</v>
      </c>
    </row>
    <row r="13" spans="1:17" ht="65.25" customHeight="1" x14ac:dyDescent="0.25">
      <c r="A13" s="38">
        <v>9</v>
      </c>
      <c r="B13" s="36" t="s">
        <v>19</v>
      </c>
      <c r="C13" s="40" t="s">
        <v>29</v>
      </c>
      <c r="D13" s="40">
        <v>568</v>
      </c>
      <c r="E13" s="37" t="s">
        <v>49</v>
      </c>
      <c r="F13" s="26">
        <f t="shared" si="1"/>
        <v>1500000</v>
      </c>
      <c r="G13" s="39">
        <v>1000000</v>
      </c>
      <c r="H13" s="39">
        <v>300000</v>
      </c>
      <c r="I13" s="39">
        <v>100000</v>
      </c>
      <c r="J13" s="39">
        <v>100000</v>
      </c>
      <c r="K13" s="26">
        <f t="shared" si="0"/>
        <v>2497504.7999999998</v>
      </c>
      <c r="L13" s="39">
        <v>1200000</v>
      </c>
      <c r="M13" s="39">
        <v>1081504.8</v>
      </c>
      <c r="N13" s="26">
        <v>108000</v>
      </c>
      <c r="O13" s="26">
        <v>108000</v>
      </c>
      <c r="P13" s="22" t="s">
        <v>31</v>
      </c>
      <c r="Q13" s="22" t="s">
        <v>33</v>
      </c>
    </row>
    <row r="14" spans="1:17" ht="47.25" x14ac:dyDescent="0.25">
      <c r="A14" s="38">
        <v>10</v>
      </c>
      <c r="B14" s="36" t="s">
        <v>20</v>
      </c>
      <c r="C14" s="22" t="s">
        <v>50</v>
      </c>
      <c r="D14" s="22">
        <v>284</v>
      </c>
      <c r="E14" s="37" t="s">
        <v>72</v>
      </c>
      <c r="F14" s="26">
        <f t="shared" si="1"/>
        <v>2999460</v>
      </c>
      <c r="G14" s="39">
        <v>1000000</v>
      </c>
      <c r="H14" s="39">
        <v>1799460</v>
      </c>
      <c r="I14" s="39">
        <v>100000</v>
      </c>
      <c r="J14" s="39">
        <v>100000</v>
      </c>
      <c r="K14" s="26">
        <f t="shared" si="0"/>
        <v>2998474.8</v>
      </c>
      <c r="L14" s="39">
        <v>1200000</v>
      </c>
      <c r="M14" s="39">
        <v>1558474.8</v>
      </c>
      <c r="N14" s="26">
        <v>120000</v>
      </c>
      <c r="O14" s="26">
        <v>120000</v>
      </c>
      <c r="P14" s="22" t="s">
        <v>31</v>
      </c>
      <c r="Q14" s="22" t="s">
        <v>33</v>
      </c>
    </row>
    <row r="15" spans="1:17" ht="63" x14ac:dyDescent="0.25">
      <c r="A15" s="38">
        <v>11</v>
      </c>
      <c r="B15" s="36" t="s">
        <v>21</v>
      </c>
      <c r="C15" s="22" t="s">
        <v>51</v>
      </c>
      <c r="D15" s="22">
        <v>194</v>
      </c>
      <c r="E15" s="37" t="s">
        <v>52</v>
      </c>
      <c r="F15" s="26">
        <f>G15+H15+I15+J15</f>
        <v>310000</v>
      </c>
      <c r="G15" s="39">
        <v>229000</v>
      </c>
      <c r="H15" s="39">
        <v>35200</v>
      </c>
      <c r="I15" s="39">
        <v>22900</v>
      </c>
      <c r="J15" s="39">
        <v>22900</v>
      </c>
      <c r="K15" s="26">
        <f>L15+M15+N15+O15</f>
        <v>2517000</v>
      </c>
      <c r="L15" s="39">
        <v>1200000</v>
      </c>
      <c r="M15" s="39">
        <v>1077000</v>
      </c>
      <c r="N15" s="26">
        <v>120000</v>
      </c>
      <c r="O15" s="26">
        <v>120000</v>
      </c>
      <c r="P15" s="22" t="s">
        <v>26</v>
      </c>
      <c r="Q15" s="22" t="s">
        <v>60</v>
      </c>
    </row>
    <row r="16" spans="1:17" ht="47.25" customHeight="1" x14ac:dyDescent="0.25">
      <c r="A16" s="38">
        <v>12</v>
      </c>
      <c r="B16" s="36" t="s">
        <v>22</v>
      </c>
      <c r="C16" s="22" t="s">
        <v>53</v>
      </c>
      <c r="D16" s="22">
        <v>311</v>
      </c>
      <c r="E16" s="43" t="s">
        <v>74</v>
      </c>
      <c r="F16" s="32">
        <f t="shared" si="1"/>
        <v>2100000</v>
      </c>
      <c r="G16" s="33">
        <v>1000000</v>
      </c>
      <c r="H16" s="33">
        <v>900000</v>
      </c>
      <c r="I16" s="33">
        <v>100000</v>
      </c>
      <c r="J16" s="33">
        <v>100000</v>
      </c>
      <c r="K16" s="26">
        <f t="shared" si="0"/>
        <v>2486060.4</v>
      </c>
      <c r="L16" s="39">
        <v>1200000</v>
      </c>
      <c r="M16" s="39">
        <v>1046060.4</v>
      </c>
      <c r="N16" s="26">
        <v>120000</v>
      </c>
      <c r="O16" s="26">
        <v>120000</v>
      </c>
      <c r="P16" s="22" t="s">
        <v>31</v>
      </c>
      <c r="Q16" s="22" t="s">
        <v>33</v>
      </c>
    </row>
    <row r="17" spans="1:18" ht="47.25" hidden="1" customHeight="1" x14ac:dyDescent="0.25">
      <c r="A17" s="38">
        <v>15</v>
      </c>
      <c r="B17" s="36" t="s">
        <v>23</v>
      </c>
      <c r="C17" s="22" t="s">
        <v>67</v>
      </c>
      <c r="D17" s="22">
        <v>78</v>
      </c>
      <c r="E17" s="37" t="s">
        <v>66</v>
      </c>
      <c r="F17" s="10">
        <v>1000000</v>
      </c>
      <c r="G17" s="11">
        <v>700000</v>
      </c>
      <c r="H17" s="11">
        <f>F17-G17-I17-J17</f>
        <v>160000</v>
      </c>
      <c r="I17" s="11">
        <v>70000</v>
      </c>
      <c r="J17" s="11">
        <v>70000</v>
      </c>
      <c r="K17" s="26">
        <f t="shared" si="0"/>
        <v>0</v>
      </c>
      <c r="L17" s="39">
        <v>0</v>
      </c>
      <c r="M17" s="39">
        <v>0</v>
      </c>
      <c r="N17" s="26">
        <v>0</v>
      </c>
      <c r="O17" s="26">
        <v>0</v>
      </c>
      <c r="P17" s="22" t="s">
        <v>26</v>
      </c>
      <c r="Q17" s="22" t="s">
        <v>33</v>
      </c>
    </row>
    <row r="18" spans="1:18" s="21" customFormat="1" ht="51.75" customHeight="1" x14ac:dyDescent="0.25">
      <c r="A18" s="22">
        <v>13</v>
      </c>
      <c r="B18" s="41" t="s">
        <v>56</v>
      </c>
      <c r="C18" s="42" t="s">
        <v>27</v>
      </c>
      <c r="D18" s="42">
        <v>179</v>
      </c>
      <c r="E18" s="44" t="s">
        <v>75</v>
      </c>
      <c r="F18" s="30">
        <f t="shared" ref="F18:F22" si="2">G18+H18+I18+J18</f>
        <v>2267655.6</v>
      </c>
      <c r="G18" s="31">
        <v>1000000</v>
      </c>
      <c r="H18" s="31">
        <v>1067655.6000000001</v>
      </c>
      <c r="I18" s="31">
        <v>100000</v>
      </c>
      <c r="J18" s="31">
        <v>100000</v>
      </c>
      <c r="K18" s="26">
        <f t="shared" si="0"/>
        <v>2490131.0700000003</v>
      </c>
      <c r="L18" s="45">
        <v>1200000</v>
      </c>
      <c r="M18" s="45">
        <v>1050131.07</v>
      </c>
      <c r="N18" s="26">
        <v>120000</v>
      </c>
      <c r="O18" s="26">
        <v>120000</v>
      </c>
      <c r="P18" s="22" t="s">
        <v>31</v>
      </c>
      <c r="Q18" s="42" t="s">
        <v>33</v>
      </c>
    </row>
    <row r="19" spans="1:18" s="21" customFormat="1" ht="63" x14ac:dyDescent="0.25">
      <c r="A19" s="22">
        <v>14</v>
      </c>
      <c r="B19" s="41" t="s">
        <v>57</v>
      </c>
      <c r="C19" s="42" t="s">
        <v>27</v>
      </c>
      <c r="D19" s="42">
        <v>156</v>
      </c>
      <c r="E19" s="44" t="s">
        <v>77</v>
      </c>
      <c r="F19" s="30">
        <f t="shared" si="2"/>
        <v>2267655.6</v>
      </c>
      <c r="G19" s="31">
        <v>1000000</v>
      </c>
      <c r="H19" s="31">
        <v>1067655.6000000001</v>
      </c>
      <c r="I19" s="31">
        <v>100000</v>
      </c>
      <c r="J19" s="31">
        <v>100000</v>
      </c>
      <c r="K19" s="26">
        <f t="shared" si="0"/>
        <v>2111467.2999999998</v>
      </c>
      <c r="L19" s="45">
        <v>1200000</v>
      </c>
      <c r="M19" s="45">
        <v>671467.3</v>
      </c>
      <c r="N19" s="26">
        <v>120000</v>
      </c>
      <c r="O19" s="26">
        <v>120000</v>
      </c>
      <c r="P19" s="22" t="s">
        <v>31</v>
      </c>
      <c r="Q19" s="42" t="s">
        <v>33</v>
      </c>
      <c r="R19" s="34"/>
    </row>
    <row r="20" spans="1:18" s="21" customFormat="1" ht="69" customHeight="1" x14ac:dyDescent="0.25">
      <c r="A20" s="22">
        <v>15</v>
      </c>
      <c r="B20" s="41" t="s">
        <v>64</v>
      </c>
      <c r="C20" s="42" t="s">
        <v>37</v>
      </c>
      <c r="D20" s="42">
        <v>145</v>
      </c>
      <c r="E20" s="44" t="s">
        <v>65</v>
      </c>
      <c r="F20" s="30">
        <f t="shared" si="2"/>
        <v>2267655.6</v>
      </c>
      <c r="G20" s="31">
        <v>1000000</v>
      </c>
      <c r="H20" s="31">
        <v>1067655.6000000001</v>
      </c>
      <c r="I20" s="31">
        <v>100000</v>
      </c>
      <c r="J20" s="31">
        <v>100000</v>
      </c>
      <c r="K20" s="26">
        <f>L20+M20+N20+O20</f>
        <v>2516770.42</v>
      </c>
      <c r="L20" s="45">
        <v>1200000</v>
      </c>
      <c r="M20" s="45">
        <v>1076770.42</v>
      </c>
      <c r="N20" s="26">
        <v>120000</v>
      </c>
      <c r="O20" s="26">
        <v>120000</v>
      </c>
      <c r="P20" s="22" t="s">
        <v>31</v>
      </c>
      <c r="Q20" s="42" t="s">
        <v>33</v>
      </c>
    </row>
    <row r="21" spans="1:18" s="21" customFormat="1" ht="63" x14ac:dyDescent="0.25">
      <c r="A21" s="22">
        <v>16</v>
      </c>
      <c r="B21" s="41" t="s">
        <v>58</v>
      </c>
      <c r="C21" s="42" t="s">
        <v>37</v>
      </c>
      <c r="D21" s="42">
        <v>87</v>
      </c>
      <c r="E21" s="44" t="s">
        <v>69</v>
      </c>
      <c r="F21" s="30">
        <f t="shared" ref="F21" si="3">G21+H21+I21+J21</f>
        <v>2267655.6</v>
      </c>
      <c r="G21" s="31">
        <v>1000000</v>
      </c>
      <c r="H21" s="31">
        <v>1067655.6000000001</v>
      </c>
      <c r="I21" s="31">
        <v>100000</v>
      </c>
      <c r="J21" s="31">
        <v>100000</v>
      </c>
      <c r="K21" s="26">
        <f t="shared" ref="K21" si="4">L21+M21+N21+O21</f>
        <v>2041866.9300000002</v>
      </c>
      <c r="L21" s="45">
        <v>1100000</v>
      </c>
      <c r="M21" s="45">
        <v>721866.93</v>
      </c>
      <c r="N21" s="26">
        <v>110000</v>
      </c>
      <c r="O21" s="26">
        <v>110000</v>
      </c>
      <c r="P21" s="22" t="s">
        <v>31</v>
      </c>
      <c r="Q21" s="42" t="s">
        <v>33</v>
      </c>
    </row>
    <row r="22" spans="1:18" s="21" customFormat="1" ht="52.5" customHeight="1" x14ac:dyDescent="0.25">
      <c r="A22" s="22">
        <v>17</v>
      </c>
      <c r="B22" s="41" t="s">
        <v>59</v>
      </c>
      <c r="C22" s="42" t="s">
        <v>27</v>
      </c>
      <c r="D22" s="42">
        <v>177</v>
      </c>
      <c r="E22" s="44" t="s">
        <v>80</v>
      </c>
      <c r="F22" s="30">
        <f t="shared" si="2"/>
        <v>2267655.6</v>
      </c>
      <c r="G22" s="31">
        <v>1000000</v>
      </c>
      <c r="H22" s="31">
        <v>1067655.6000000001</v>
      </c>
      <c r="I22" s="31">
        <v>100000</v>
      </c>
      <c r="J22" s="31">
        <v>100000</v>
      </c>
      <c r="K22" s="26">
        <f t="shared" si="0"/>
        <v>2549309.5499999998</v>
      </c>
      <c r="L22" s="45">
        <v>1200000</v>
      </c>
      <c r="M22" s="45">
        <v>1109309.55</v>
      </c>
      <c r="N22" s="26">
        <v>120000</v>
      </c>
      <c r="O22" s="26">
        <v>120000</v>
      </c>
      <c r="P22" s="22" t="s">
        <v>31</v>
      </c>
      <c r="Q22" s="42" t="s">
        <v>33</v>
      </c>
    </row>
    <row r="23" spans="1:18" s="3" customFormat="1" x14ac:dyDescent="0.25">
      <c r="A23" s="1"/>
      <c r="B23" s="2" t="s">
        <v>24</v>
      </c>
      <c r="C23" s="2"/>
      <c r="D23" s="2"/>
      <c r="E23" s="1"/>
      <c r="F23" s="14">
        <f>G23+H23+I23+J23</f>
        <v>17069719.800000001</v>
      </c>
      <c r="G23" s="14">
        <f>SUM(G4:G17)</f>
        <v>8703222</v>
      </c>
      <c r="H23" s="14">
        <f>SUM(H4:H17)</f>
        <v>6596697.7999999998</v>
      </c>
      <c r="I23" s="14">
        <f>SUM(I4:I17)</f>
        <v>884900</v>
      </c>
      <c r="J23" s="14">
        <f>SUM(J4:J17)</f>
        <v>884900</v>
      </c>
      <c r="K23" s="27">
        <f>SUM(K4:K22)</f>
        <v>34679063.439999998</v>
      </c>
      <c r="L23" s="27">
        <f>SUM(L4:L22)</f>
        <v>16691000</v>
      </c>
      <c r="M23" s="27">
        <f>SUM(M4:M22)</f>
        <v>14482063.440000001</v>
      </c>
      <c r="N23" s="27">
        <f>SUM(N4:N22)</f>
        <v>1710000</v>
      </c>
      <c r="O23" s="27">
        <f>SUM(O4:O22)</f>
        <v>1796000</v>
      </c>
      <c r="P23" s="1"/>
      <c r="Q23" s="25"/>
    </row>
    <row r="24" spans="1:18" x14ac:dyDescent="0.25">
      <c r="E24" s="15"/>
      <c r="F24" s="16" t="e">
        <f>F4+F9+F10+F12+F13+F14+F17+#REF!</f>
        <v>#REF!</v>
      </c>
      <c r="G24" s="17" t="e">
        <f>G4+G9+G10+G12+G13+G14+G17+#REF!</f>
        <v>#REF!</v>
      </c>
      <c r="H24" s="17" t="e">
        <f>H4+H9+H10+H12+H13+H14+H17+#REF!</f>
        <v>#REF!</v>
      </c>
      <c r="I24" s="17" t="e">
        <f>I4+I9+I10+I12+I13+I14+I17+#REF!</f>
        <v>#REF!</v>
      </c>
      <c r="J24" s="17" t="e">
        <f>J4+J9+J10+J12+J13+J14+J17+#REF!</f>
        <v>#REF!</v>
      </c>
      <c r="K24" s="18"/>
      <c r="L24" s="18"/>
      <c r="M24" s="18"/>
      <c r="N24" s="18"/>
      <c r="O24" s="18"/>
    </row>
    <row r="25" spans="1:18" x14ac:dyDescent="0.25">
      <c r="E25" s="15"/>
      <c r="F25" s="19" t="e">
        <f>F5+F6+F7+F8+F11+F15+#REF!+F16+#REF!</f>
        <v>#REF!</v>
      </c>
      <c r="G25" s="20" t="e">
        <f>G5+G6+G7+G8+G11+G15+#REF!+G16+#REF!</f>
        <v>#REF!</v>
      </c>
      <c r="H25" s="20" t="e">
        <f>H5+H6+H7+H8+H11+H15+#REF!+H16+#REF!</f>
        <v>#REF!</v>
      </c>
      <c r="I25" s="20" t="e">
        <f>I5+I6+I7+I8+I11+I15+#REF!+I16+#REF!</f>
        <v>#REF!</v>
      </c>
      <c r="J25" s="20" t="e">
        <f>J5+J6+J7+J8+J11+J15+#REF!+J16+#REF!</f>
        <v>#REF!</v>
      </c>
      <c r="K25" s="18"/>
      <c r="L25" s="18"/>
      <c r="M25" s="18"/>
      <c r="N25" s="18"/>
      <c r="O25" s="18"/>
    </row>
    <row r="26" spans="1:18" x14ac:dyDescent="0.25">
      <c r="E26" s="15"/>
      <c r="F26" s="6"/>
    </row>
  </sheetData>
  <mergeCells count="14">
    <mergeCell ref="A2:A3"/>
    <mergeCell ref="B1:Q1"/>
    <mergeCell ref="H2:J2"/>
    <mergeCell ref="F2:F3"/>
    <mergeCell ref="G2:G3"/>
    <mergeCell ref="P2:P3"/>
    <mergeCell ref="K2:K3"/>
    <mergeCell ref="L2:L3"/>
    <mergeCell ref="M2:O2"/>
    <mergeCell ref="Q2:Q3"/>
    <mergeCell ref="B2:B3"/>
    <mergeCell ref="C2:C3"/>
    <mergeCell ref="D2:D3"/>
    <mergeCell ref="E2:E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D80A-C602-4B7C-8FD2-B7A30F05E6B5}">
  <dimension ref="A1:P12"/>
  <sheetViews>
    <sheetView zoomScale="77" zoomScaleNormal="77" workbookViewId="0">
      <selection activeCell="E22" sqref="E22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6384" width="9.140625" style="4"/>
  </cols>
  <sheetData>
    <row r="1" spans="1:16" ht="25.5" customHeight="1" x14ac:dyDescent="0.3"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36" customHeight="1" x14ac:dyDescent="0.25">
      <c r="A2" s="54" t="s">
        <v>0</v>
      </c>
      <c r="B2" s="58" t="s">
        <v>1</v>
      </c>
      <c r="C2" s="58" t="s">
        <v>2</v>
      </c>
      <c r="D2" s="63" t="s">
        <v>38</v>
      </c>
      <c r="E2" s="58" t="s">
        <v>3</v>
      </c>
      <c r="F2" s="58" t="s">
        <v>4</v>
      </c>
      <c r="G2" s="58" t="s">
        <v>5</v>
      </c>
      <c r="H2" s="58" t="s">
        <v>6</v>
      </c>
      <c r="I2" s="58"/>
      <c r="J2" s="58"/>
      <c r="K2" s="59" t="s">
        <v>4</v>
      </c>
      <c r="L2" s="59" t="s">
        <v>5</v>
      </c>
      <c r="M2" s="61" t="s">
        <v>6</v>
      </c>
      <c r="N2" s="62"/>
      <c r="O2" s="62"/>
      <c r="P2" s="58" t="s">
        <v>34</v>
      </c>
    </row>
    <row r="3" spans="1:16" ht="98.25" customHeight="1" x14ac:dyDescent="0.25">
      <c r="A3" s="54"/>
      <c r="B3" s="58"/>
      <c r="C3" s="58"/>
      <c r="D3" s="63"/>
      <c r="E3" s="58"/>
      <c r="F3" s="58"/>
      <c r="G3" s="58"/>
      <c r="H3" s="28" t="s">
        <v>7</v>
      </c>
      <c r="I3" s="28" t="s">
        <v>8</v>
      </c>
      <c r="J3" s="28" t="s">
        <v>9</v>
      </c>
      <c r="K3" s="60"/>
      <c r="L3" s="60"/>
      <c r="M3" s="28" t="s">
        <v>40</v>
      </c>
      <c r="N3" s="28" t="s">
        <v>39</v>
      </c>
      <c r="O3" s="28" t="s">
        <v>41</v>
      </c>
      <c r="P3" s="58"/>
    </row>
    <row r="4" spans="1:16" s="21" customFormat="1" ht="51.75" customHeight="1" x14ac:dyDescent="0.25">
      <c r="A4" s="35">
        <v>1</v>
      </c>
      <c r="B4" s="46" t="s">
        <v>56</v>
      </c>
      <c r="C4" s="47" t="s">
        <v>27</v>
      </c>
      <c r="D4" s="42">
        <v>129</v>
      </c>
      <c r="E4" s="48" t="s">
        <v>75</v>
      </c>
      <c r="F4" s="49">
        <f t="shared" ref="F4:F8" si="0">G4+H4+I4+J4</f>
        <v>2267655.6</v>
      </c>
      <c r="G4" s="50">
        <v>1000000</v>
      </c>
      <c r="H4" s="50">
        <v>1067655.6000000001</v>
      </c>
      <c r="I4" s="50">
        <v>100000</v>
      </c>
      <c r="J4" s="50">
        <v>100000</v>
      </c>
      <c r="K4" s="10">
        <f t="shared" ref="K4:K8" si="1">L4+M4+N4+O4</f>
        <v>2490131.0700000003</v>
      </c>
      <c r="L4" s="50">
        <v>1200000</v>
      </c>
      <c r="M4" s="50">
        <v>1050131.07</v>
      </c>
      <c r="N4" s="10">
        <v>120000</v>
      </c>
      <c r="O4" s="10">
        <v>120000</v>
      </c>
      <c r="P4" s="35" t="s">
        <v>31</v>
      </c>
    </row>
    <row r="5" spans="1:16" s="21" customFormat="1" ht="63" x14ac:dyDescent="0.25">
      <c r="A5" s="35">
        <v>2</v>
      </c>
      <c r="B5" s="46" t="s">
        <v>57</v>
      </c>
      <c r="C5" s="47" t="s">
        <v>27</v>
      </c>
      <c r="D5" s="42">
        <v>156</v>
      </c>
      <c r="E5" s="48" t="s">
        <v>77</v>
      </c>
      <c r="F5" s="49">
        <f t="shared" si="0"/>
        <v>2267655.6</v>
      </c>
      <c r="G5" s="50">
        <v>1000000</v>
      </c>
      <c r="H5" s="50">
        <v>1067655.6000000001</v>
      </c>
      <c r="I5" s="50">
        <v>100000</v>
      </c>
      <c r="J5" s="50">
        <v>100000</v>
      </c>
      <c r="K5" s="10">
        <f t="shared" si="1"/>
        <v>2111467.2999999998</v>
      </c>
      <c r="L5" s="50">
        <v>1200000</v>
      </c>
      <c r="M5" s="50">
        <v>671467.3</v>
      </c>
      <c r="N5" s="10">
        <v>120000</v>
      </c>
      <c r="O5" s="10">
        <v>120000</v>
      </c>
      <c r="P5" s="35" t="s">
        <v>31</v>
      </c>
    </row>
    <row r="6" spans="1:16" s="21" customFormat="1" ht="65.25" customHeight="1" x14ac:dyDescent="0.25">
      <c r="A6" s="35">
        <v>3</v>
      </c>
      <c r="B6" s="46" t="s">
        <v>64</v>
      </c>
      <c r="C6" s="47" t="s">
        <v>37</v>
      </c>
      <c r="D6" s="42">
        <v>145</v>
      </c>
      <c r="E6" s="48" t="s">
        <v>65</v>
      </c>
      <c r="F6" s="49">
        <f t="shared" ref="F6" si="2">G6+H6+I6+J6</f>
        <v>2267655.6</v>
      </c>
      <c r="G6" s="50">
        <v>1000000</v>
      </c>
      <c r="H6" s="50">
        <v>1067655.6000000001</v>
      </c>
      <c r="I6" s="50">
        <v>100000</v>
      </c>
      <c r="J6" s="50">
        <v>100000</v>
      </c>
      <c r="K6" s="10">
        <f t="shared" ref="K6" si="3">L6+M6+N6+O6</f>
        <v>2516770.42</v>
      </c>
      <c r="L6" s="50">
        <v>1200000</v>
      </c>
      <c r="M6" s="50">
        <v>1076770.42</v>
      </c>
      <c r="N6" s="10">
        <v>120000</v>
      </c>
      <c r="O6" s="10">
        <v>120000</v>
      </c>
      <c r="P6" s="35" t="s">
        <v>31</v>
      </c>
    </row>
    <row r="7" spans="1:16" s="21" customFormat="1" ht="63" x14ac:dyDescent="0.25">
      <c r="A7" s="35">
        <v>4</v>
      </c>
      <c r="B7" s="46" t="s">
        <v>58</v>
      </c>
      <c r="C7" s="47" t="s">
        <v>37</v>
      </c>
      <c r="D7" s="42">
        <v>87</v>
      </c>
      <c r="E7" s="48" t="s">
        <v>69</v>
      </c>
      <c r="F7" s="49">
        <f t="shared" si="0"/>
        <v>2267655.6</v>
      </c>
      <c r="G7" s="50">
        <v>1000000</v>
      </c>
      <c r="H7" s="50">
        <v>1067655.6000000001</v>
      </c>
      <c r="I7" s="50">
        <v>100000</v>
      </c>
      <c r="J7" s="50">
        <v>100000</v>
      </c>
      <c r="K7" s="10">
        <f t="shared" si="1"/>
        <v>2041866.9300000002</v>
      </c>
      <c r="L7" s="50">
        <v>1100000</v>
      </c>
      <c r="M7" s="50">
        <v>721866.93</v>
      </c>
      <c r="N7" s="10">
        <v>110000</v>
      </c>
      <c r="O7" s="10">
        <v>110000</v>
      </c>
      <c r="P7" s="35" t="s">
        <v>31</v>
      </c>
    </row>
    <row r="8" spans="1:16" s="21" customFormat="1" ht="51.75" customHeight="1" x14ac:dyDescent="0.25">
      <c r="A8" s="35">
        <v>5</v>
      </c>
      <c r="B8" s="46" t="s">
        <v>59</v>
      </c>
      <c r="C8" s="47" t="s">
        <v>27</v>
      </c>
      <c r="D8" s="42">
        <v>177</v>
      </c>
      <c r="E8" s="48" t="s">
        <v>70</v>
      </c>
      <c r="F8" s="49">
        <f t="shared" si="0"/>
        <v>2267655.6</v>
      </c>
      <c r="G8" s="50">
        <v>1000000</v>
      </c>
      <c r="H8" s="50">
        <v>1067655.6000000001</v>
      </c>
      <c r="I8" s="50">
        <v>100000</v>
      </c>
      <c r="J8" s="50">
        <v>100000</v>
      </c>
      <c r="K8" s="10">
        <f t="shared" si="1"/>
        <v>2549309.5499999998</v>
      </c>
      <c r="L8" s="50">
        <v>1200000</v>
      </c>
      <c r="M8" s="50">
        <v>1109309.55</v>
      </c>
      <c r="N8" s="10">
        <v>120000</v>
      </c>
      <c r="O8" s="10">
        <v>120000</v>
      </c>
      <c r="P8" s="35" t="s">
        <v>31</v>
      </c>
    </row>
    <row r="9" spans="1:16" s="3" customFormat="1" x14ac:dyDescent="0.25">
      <c r="A9" s="1"/>
      <c r="B9" s="2" t="s">
        <v>24</v>
      </c>
      <c r="C9" s="2"/>
      <c r="D9" s="2"/>
      <c r="E9" s="1"/>
      <c r="F9" s="14" t="e">
        <f>G9+H9+I9+J9</f>
        <v>#REF!</v>
      </c>
      <c r="G9" s="14" t="e">
        <f>SUM(#REF!)</f>
        <v>#REF!</v>
      </c>
      <c r="H9" s="14" t="e">
        <f>SUM(#REF!)</f>
        <v>#REF!</v>
      </c>
      <c r="I9" s="14" t="e">
        <f>SUM(#REF!)</f>
        <v>#REF!</v>
      </c>
      <c r="J9" s="14" t="e">
        <f>SUM(#REF!)</f>
        <v>#REF!</v>
      </c>
      <c r="K9" s="27">
        <f>SUM(K4:K8)</f>
        <v>11709545.27</v>
      </c>
      <c r="L9" s="27">
        <f>SUM(L4:L8)</f>
        <v>5900000</v>
      </c>
      <c r="M9" s="27">
        <f>SUM(M4:M8)</f>
        <v>4629545.2700000005</v>
      </c>
      <c r="N9" s="27">
        <f>SUM(N4:N8)</f>
        <v>590000</v>
      </c>
      <c r="O9" s="27">
        <f>SUM(O4:O8)</f>
        <v>590000</v>
      </c>
      <c r="P9" s="1"/>
    </row>
    <row r="10" spans="1:16" x14ac:dyDescent="0.25">
      <c r="E10" s="15"/>
      <c r="F10" s="16" t="e">
        <f>#REF!+#REF!+#REF!+#REF!+#REF!+#REF!+#REF!+#REF!</f>
        <v>#REF!</v>
      </c>
      <c r="G10" s="17" t="e">
        <f>#REF!+#REF!+#REF!+#REF!+#REF!+#REF!+#REF!+#REF!</f>
        <v>#REF!</v>
      </c>
      <c r="H10" s="17" t="e">
        <f>#REF!+#REF!+#REF!+#REF!+#REF!+#REF!+#REF!+#REF!</f>
        <v>#REF!</v>
      </c>
      <c r="I10" s="17" t="e">
        <f>#REF!+#REF!+#REF!+#REF!+#REF!+#REF!+#REF!+#REF!</f>
        <v>#REF!</v>
      </c>
      <c r="J10" s="17" t="e">
        <f>#REF!+#REF!+#REF!+#REF!+#REF!+#REF!+#REF!+#REF!</f>
        <v>#REF!</v>
      </c>
      <c r="K10" s="18"/>
      <c r="L10" s="18"/>
      <c r="M10" s="18"/>
      <c r="N10" s="18"/>
      <c r="O10" s="18"/>
    </row>
    <row r="11" spans="1:16" x14ac:dyDescent="0.25">
      <c r="E11" s="15"/>
      <c r="F11" s="19" t="e">
        <f>#REF!+#REF!+#REF!+#REF!+#REF!+#REF!+#REF!+#REF!+#REF!</f>
        <v>#REF!</v>
      </c>
      <c r="G11" s="20" t="e">
        <f>#REF!+#REF!+#REF!+#REF!+#REF!+#REF!+#REF!+#REF!+#REF!</f>
        <v>#REF!</v>
      </c>
      <c r="H11" s="20" t="e">
        <f>#REF!+#REF!+#REF!+#REF!+#REF!+#REF!+#REF!+#REF!+#REF!</f>
        <v>#REF!</v>
      </c>
      <c r="I11" s="20" t="e">
        <f>#REF!+#REF!+#REF!+#REF!+#REF!+#REF!+#REF!+#REF!+#REF!</f>
        <v>#REF!</v>
      </c>
      <c r="J11" s="20" t="e">
        <f>#REF!+#REF!+#REF!+#REF!+#REF!+#REF!+#REF!+#REF!+#REF!</f>
        <v>#REF!</v>
      </c>
      <c r="K11" s="18"/>
      <c r="L11" s="18"/>
      <c r="M11" s="18"/>
      <c r="N11" s="18"/>
      <c r="O11" s="18"/>
    </row>
    <row r="12" spans="1:16" x14ac:dyDescent="0.25">
      <c r="E12" s="15"/>
      <c r="F12" s="6"/>
    </row>
  </sheetData>
  <mergeCells count="13">
    <mergeCell ref="B1:P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4BE3-4BC0-451C-93A6-40DC0F742BB0}">
  <dimension ref="A1:P15"/>
  <sheetViews>
    <sheetView zoomScale="77" zoomScaleNormal="77" workbookViewId="0">
      <selection activeCell="E4" sqref="E4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6384" width="9.140625" style="4"/>
  </cols>
  <sheetData>
    <row r="1" spans="1:16" ht="25.5" customHeight="1" x14ac:dyDescent="0.3"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36" customHeight="1" x14ac:dyDescent="0.25">
      <c r="A2" s="54" t="s">
        <v>0</v>
      </c>
      <c r="B2" s="58" t="s">
        <v>1</v>
      </c>
      <c r="C2" s="58" t="s">
        <v>2</v>
      </c>
      <c r="D2" s="63" t="s">
        <v>38</v>
      </c>
      <c r="E2" s="58" t="s">
        <v>3</v>
      </c>
      <c r="F2" s="58" t="s">
        <v>4</v>
      </c>
      <c r="G2" s="58" t="s">
        <v>5</v>
      </c>
      <c r="H2" s="58" t="s">
        <v>6</v>
      </c>
      <c r="I2" s="58"/>
      <c r="J2" s="58"/>
      <c r="K2" s="59" t="s">
        <v>4</v>
      </c>
      <c r="L2" s="59" t="s">
        <v>5</v>
      </c>
      <c r="M2" s="61" t="s">
        <v>6</v>
      </c>
      <c r="N2" s="62"/>
      <c r="O2" s="62"/>
      <c r="P2" s="58" t="s">
        <v>34</v>
      </c>
    </row>
    <row r="3" spans="1:16" ht="98.25" customHeight="1" x14ac:dyDescent="0.25">
      <c r="A3" s="54"/>
      <c r="B3" s="58"/>
      <c r="C3" s="58"/>
      <c r="D3" s="63"/>
      <c r="E3" s="58"/>
      <c r="F3" s="58"/>
      <c r="G3" s="58"/>
      <c r="H3" s="28" t="s">
        <v>7</v>
      </c>
      <c r="I3" s="28" t="s">
        <v>8</v>
      </c>
      <c r="J3" s="28" t="s">
        <v>9</v>
      </c>
      <c r="K3" s="60"/>
      <c r="L3" s="60"/>
      <c r="M3" s="28" t="s">
        <v>40</v>
      </c>
      <c r="N3" s="28" t="s">
        <v>39</v>
      </c>
      <c r="O3" s="28" t="s">
        <v>41</v>
      </c>
      <c r="P3" s="58"/>
    </row>
    <row r="4" spans="1:16" ht="65.25" customHeight="1" x14ac:dyDescent="0.25">
      <c r="A4" s="12">
        <v>1</v>
      </c>
      <c r="B4" s="9" t="s">
        <v>13</v>
      </c>
      <c r="C4" s="35" t="s">
        <v>43</v>
      </c>
      <c r="D4" s="53">
        <v>476</v>
      </c>
      <c r="E4" s="13" t="s">
        <v>78</v>
      </c>
      <c r="F4" s="10">
        <v>400000</v>
      </c>
      <c r="G4" s="11">
        <v>295000</v>
      </c>
      <c r="H4" s="11">
        <v>45000</v>
      </c>
      <c r="I4" s="11">
        <v>30000</v>
      </c>
      <c r="J4" s="11">
        <v>30000</v>
      </c>
      <c r="K4" s="10">
        <f t="shared" ref="K4:K11" si="0">L4+M4+N4+O4</f>
        <v>3439999.2</v>
      </c>
      <c r="L4" s="11">
        <v>1200000</v>
      </c>
      <c r="M4" s="11">
        <v>1999999.2</v>
      </c>
      <c r="N4" s="10">
        <v>120000</v>
      </c>
      <c r="O4" s="10">
        <v>120000</v>
      </c>
      <c r="P4" s="35" t="s">
        <v>31</v>
      </c>
    </row>
    <row r="5" spans="1:16" ht="31.5" hidden="1" customHeight="1" x14ac:dyDescent="0.25">
      <c r="A5" s="12">
        <v>5</v>
      </c>
      <c r="B5" s="9" t="s">
        <v>14</v>
      </c>
      <c r="C5" s="35" t="s">
        <v>30</v>
      </c>
      <c r="D5" s="53"/>
      <c r="E5" s="13" t="s">
        <v>35</v>
      </c>
      <c r="F5" s="10">
        <v>165000</v>
      </c>
      <c r="G5" s="11">
        <v>120000</v>
      </c>
      <c r="H5" s="11">
        <f>F5-G5-I5-J5</f>
        <v>19000</v>
      </c>
      <c r="I5" s="11">
        <v>13000</v>
      </c>
      <c r="J5" s="11">
        <v>13000</v>
      </c>
      <c r="K5" s="10">
        <f t="shared" si="0"/>
        <v>0</v>
      </c>
      <c r="L5" s="11"/>
      <c r="M5" s="11"/>
      <c r="N5" s="10">
        <f>L5*9/100</f>
        <v>0</v>
      </c>
      <c r="O5" s="10">
        <f>L5*9/100</f>
        <v>0</v>
      </c>
      <c r="P5" s="35"/>
    </row>
    <row r="6" spans="1:16" ht="63" x14ac:dyDescent="0.25">
      <c r="A6" s="12">
        <v>2</v>
      </c>
      <c r="B6" s="9" t="s">
        <v>16</v>
      </c>
      <c r="C6" s="35" t="s">
        <v>45</v>
      </c>
      <c r="D6" s="53">
        <v>426</v>
      </c>
      <c r="E6" s="13" t="s">
        <v>76</v>
      </c>
      <c r="F6" s="10">
        <f>G6+H6+I6+J6</f>
        <v>2000000</v>
      </c>
      <c r="G6" s="11">
        <v>1000000</v>
      </c>
      <c r="H6" s="11">
        <v>800000</v>
      </c>
      <c r="I6" s="11">
        <v>100000</v>
      </c>
      <c r="J6" s="11">
        <v>100000</v>
      </c>
      <c r="K6" s="10">
        <f>L6+M6+N6+O6</f>
        <v>2013099.9</v>
      </c>
      <c r="L6" s="11">
        <v>1170000</v>
      </c>
      <c r="M6" s="11">
        <v>573099.9</v>
      </c>
      <c r="N6" s="10">
        <v>120000</v>
      </c>
      <c r="O6" s="10">
        <v>150000</v>
      </c>
      <c r="P6" s="35" t="s">
        <v>31</v>
      </c>
    </row>
    <row r="7" spans="1:16" ht="51" customHeight="1" x14ac:dyDescent="0.25">
      <c r="A7" s="12">
        <v>3</v>
      </c>
      <c r="B7" s="9" t="s">
        <v>18</v>
      </c>
      <c r="C7" s="35" t="s">
        <v>36</v>
      </c>
      <c r="D7" s="53">
        <v>146</v>
      </c>
      <c r="E7" s="13" t="s">
        <v>48</v>
      </c>
      <c r="F7" s="10">
        <v>3000000</v>
      </c>
      <c r="G7" s="11">
        <v>1000000</v>
      </c>
      <c r="H7" s="11">
        <v>1800000</v>
      </c>
      <c r="I7" s="11">
        <v>100000</v>
      </c>
      <c r="J7" s="11">
        <v>100000</v>
      </c>
      <c r="K7" s="10">
        <f t="shared" si="0"/>
        <v>3136393.2</v>
      </c>
      <c r="L7" s="11">
        <v>1200000</v>
      </c>
      <c r="M7" s="11">
        <v>1696393.2</v>
      </c>
      <c r="N7" s="10">
        <v>120000</v>
      </c>
      <c r="O7" s="10">
        <v>120000</v>
      </c>
      <c r="P7" s="35" t="s">
        <v>31</v>
      </c>
    </row>
    <row r="8" spans="1:16" ht="65.25" customHeight="1" x14ac:dyDescent="0.25">
      <c r="A8" s="12">
        <v>4</v>
      </c>
      <c r="B8" s="9" t="s">
        <v>19</v>
      </c>
      <c r="C8" s="51" t="s">
        <v>29</v>
      </c>
      <c r="D8" s="51">
        <v>568</v>
      </c>
      <c r="E8" s="13" t="s">
        <v>49</v>
      </c>
      <c r="F8" s="10">
        <f t="shared" ref="F8:F10" si="1">G8+H8+I8+J8</f>
        <v>1500000</v>
      </c>
      <c r="G8" s="11">
        <v>1000000</v>
      </c>
      <c r="H8" s="11">
        <v>300000</v>
      </c>
      <c r="I8" s="11">
        <v>100000</v>
      </c>
      <c r="J8" s="11">
        <v>100000</v>
      </c>
      <c r="K8" s="10">
        <f t="shared" si="0"/>
        <v>2497504.7999999998</v>
      </c>
      <c r="L8" s="11">
        <v>1200000</v>
      </c>
      <c r="M8" s="11">
        <v>1081504.8</v>
      </c>
      <c r="N8" s="10">
        <v>108000</v>
      </c>
      <c r="O8" s="10">
        <v>108000</v>
      </c>
      <c r="P8" s="35" t="s">
        <v>31</v>
      </c>
    </row>
    <row r="9" spans="1:16" ht="47.25" x14ac:dyDescent="0.25">
      <c r="A9" s="12">
        <v>5</v>
      </c>
      <c r="B9" s="9" t="s">
        <v>20</v>
      </c>
      <c r="C9" s="35" t="s">
        <v>50</v>
      </c>
      <c r="D9" s="53">
        <v>284</v>
      </c>
      <c r="E9" s="13" t="s">
        <v>72</v>
      </c>
      <c r="F9" s="10">
        <f t="shared" si="1"/>
        <v>2999460</v>
      </c>
      <c r="G9" s="11">
        <v>1000000</v>
      </c>
      <c r="H9" s="11">
        <v>1799460</v>
      </c>
      <c r="I9" s="11">
        <v>100000</v>
      </c>
      <c r="J9" s="11">
        <v>100000</v>
      </c>
      <c r="K9" s="10">
        <f t="shared" si="0"/>
        <v>2998474.8</v>
      </c>
      <c r="L9" s="11">
        <v>1200000</v>
      </c>
      <c r="M9" s="11">
        <v>1558474.8</v>
      </c>
      <c r="N9" s="10">
        <v>120000</v>
      </c>
      <c r="O9" s="10">
        <v>120000</v>
      </c>
      <c r="P9" s="35" t="s">
        <v>31</v>
      </c>
    </row>
    <row r="10" spans="1:16" ht="47.25" customHeight="1" x14ac:dyDescent="0.25">
      <c r="A10" s="12">
        <v>7</v>
      </c>
      <c r="B10" s="9" t="s">
        <v>22</v>
      </c>
      <c r="C10" s="35" t="s">
        <v>53</v>
      </c>
      <c r="D10" s="53">
        <v>311</v>
      </c>
      <c r="E10" s="52" t="s">
        <v>73</v>
      </c>
      <c r="F10" s="10">
        <f t="shared" si="1"/>
        <v>2100000</v>
      </c>
      <c r="G10" s="11">
        <v>1000000</v>
      </c>
      <c r="H10" s="11">
        <v>900000</v>
      </c>
      <c r="I10" s="11">
        <v>100000</v>
      </c>
      <c r="J10" s="11">
        <v>100000</v>
      </c>
      <c r="K10" s="10">
        <f t="shared" si="0"/>
        <v>2486060.4</v>
      </c>
      <c r="L10" s="11">
        <v>1200000</v>
      </c>
      <c r="M10" s="11">
        <v>1046060.4</v>
      </c>
      <c r="N10" s="10">
        <v>120000</v>
      </c>
      <c r="O10" s="10">
        <v>120000</v>
      </c>
      <c r="P10" s="35" t="s">
        <v>31</v>
      </c>
    </row>
    <row r="11" spans="1:16" ht="47.25" hidden="1" customHeight="1" x14ac:dyDescent="0.25">
      <c r="A11" s="12">
        <v>7</v>
      </c>
      <c r="B11" s="9" t="s">
        <v>23</v>
      </c>
      <c r="C11" s="29" t="s">
        <v>28</v>
      </c>
      <c r="D11" s="29">
        <v>378</v>
      </c>
      <c r="E11" s="13" t="s">
        <v>54</v>
      </c>
      <c r="F11" s="10">
        <v>1000000</v>
      </c>
      <c r="G11" s="11">
        <v>700000</v>
      </c>
      <c r="H11" s="11">
        <f>F11-G11-I11-J11</f>
        <v>160000</v>
      </c>
      <c r="I11" s="11">
        <v>70000</v>
      </c>
      <c r="J11" s="11">
        <v>70000</v>
      </c>
      <c r="K11" s="10">
        <f t="shared" si="0"/>
        <v>0</v>
      </c>
      <c r="L11" s="11">
        <v>0</v>
      </c>
      <c r="M11" s="11">
        <v>0</v>
      </c>
      <c r="N11" s="10">
        <v>0</v>
      </c>
      <c r="O11" s="10">
        <v>0</v>
      </c>
      <c r="P11" s="29" t="s">
        <v>26</v>
      </c>
    </row>
    <row r="12" spans="1:16" s="3" customFormat="1" x14ac:dyDescent="0.25">
      <c r="A12" s="1"/>
      <c r="B12" s="2" t="s">
        <v>24</v>
      </c>
      <c r="C12" s="2"/>
      <c r="D12" s="2"/>
      <c r="E12" s="1"/>
      <c r="F12" s="14">
        <f>G12+H12+I12+J12</f>
        <v>13164460</v>
      </c>
      <c r="G12" s="14">
        <f t="shared" ref="G12:J12" si="2">SUM(G4:G11)</f>
        <v>6115000</v>
      </c>
      <c r="H12" s="14">
        <f t="shared" si="2"/>
        <v>5823460</v>
      </c>
      <c r="I12" s="14">
        <f t="shared" si="2"/>
        <v>613000</v>
      </c>
      <c r="J12" s="14">
        <f t="shared" si="2"/>
        <v>613000</v>
      </c>
      <c r="K12" s="27">
        <f>SUM(K4:K11)</f>
        <v>16571532.300000003</v>
      </c>
      <c r="L12" s="27">
        <f>SUM(L4:L11)</f>
        <v>7170000</v>
      </c>
      <c r="M12" s="27">
        <f>SUM(M4:M11)</f>
        <v>7955532.2999999998</v>
      </c>
      <c r="N12" s="27">
        <f>SUM(N4:N11)</f>
        <v>708000</v>
      </c>
      <c r="O12" s="27">
        <f>SUM(O4:O11)</f>
        <v>738000</v>
      </c>
      <c r="P12" s="1"/>
    </row>
    <row r="13" spans="1:16" x14ac:dyDescent="0.25">
      <c r="E13" s="15"/>
      <c r="F13" s="16" t="e">
        <f>#REF!+#REF!+#REF!+F7+F8+F9+F11+#REF!</f>
        <v>#REF!</v>
      </c>
      <c r="G13" s="17" t="e">
        <f>#REF!+#REF!+#REF!+G7+G8+G9+G11+#REF!</f>
        <v>#REF!</v>
      </c>
      <c r="H13" s="17" t="e">
        <f>#REF!+#REF!+#REF!+H7+H8+H9+H11+#REF!</f>
        <v>#REF!</v>
      </c>
      <c r="I13" s="17" t="e">
        <f>#REF!+#REF!+#REF!+I7+I8+I9+I11+#REF!</f>
        <v>#REF!</v>
      </c>
      <c r="J13" s="17" t="e">
        <f>#REF!+#REF!+#REF!+J7+J8+J9+J11+#REF!</f>
        <v>#REF!</v>
      </c>
      <c r="K13" s="18"/>
      <c r="L13" s="18"/>
      <c r="M13" s="18"/>
      <c r="N13" s="18"/>
      <c r="O13" s="18"/>
    </row>
    <row r="14" spans="1:16" x14ac:dyDescent="0.25">
      <c r="E14" s="15"/>
      <c r="F14" s="19" t="e">
        <f>#REF!+#REF!+F4+F5+#REF!+#REF!+#REF!+F10+#REF!</f>
        <v>#REF!</v>
      </c>
      <c r="G14" s="20" t="e">
        <f>#REF!+#REF!+G4+G5+#REF!+#REF!+#REF!+G10+#REF!</f>
        <v>#REF!</v>
      </c>
      <c r="H14" s="20" t="e">
        <f>#REF!+#REF!+H4+H5+#REF!+#REF!+#REF!+H10+#REF!</f>
        <v>#REF!</v>
      </c>
      <c r="I14" s="20" t="e">
        <f>#REF!+#REF!+I4+I5+#REF!+#REF!+#REF!+I10+#REF!</f>
        <v>#REF!</v>
      </c>
      <c r="J14" s="20" t="e">
        <f>#REF!+#REF!+J4+J5+#REF!+#REF!+#REF!+J10+#REF!</f>
        <v>#REF!</v>
      </c>
      <c r="K14" s="18"/>
      <c r="L14" s="18"/>
      <c r="M14" s="18"/>
      <c r="N14" s="18"/>
      <c r="O14" s="18"/>
    </row>
    <row r="15" spans="1:16" x14ac:dyDescent="0.25">
      <c r="E15" s="15"/>
      <c r="F15" s="6"/>
    </row>
  </sheetData>
  <mergeCells count="13">
    <mergeCell ref="B1:P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8CE4-5D76-45A7-B2DB-BCB779D5EA0B}">
  <dimension ref="A1:P14"/>
  <sheetViews>
    <sheetView zoomScale="77" zoomScaleNormal="77" workbookViewId="0">
      <selection activeCell="L9" sqref="L9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6384" width="9.140625" style="4"/>
  </cols>
  <sheetData>
    <row r="1" spans="1:16" ht="25.5" customHeight="1" x14ac:dyDescent="0.3">
      <c r="B1" s="55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</row>
    <row r="2" spans="1:16" ht="36" customHeight="1" x14ac:dyDescent="0.25">
      <c r="A2" s="54" t="s">
        <v>0</v>
      </c>
      <c r="B2" s="58" t="s">
        <v>1</v>
      </c>
      <c r="C2" s="58" t="s">
        <v>2</v>
      </c>
      <c r="D2" s="63" t="s">
        <v>38</v>
      </c>
      <c r="E2" s="58" t="s">
        <v>3</v>
      </c>
      <c r="F2" s="58" t="s">
        <v>4</v>
      </c>
      <c r="G2" s="58" t="s">
        <v>5</v>
      </c>
      <c r="H2" s="58" t="s">
        <v>6</v>
      </c>
      <c r="I2" s="58"/>
      <c r="J2" s="58"/>
      <c r="K2" s="59" t="s">
        <v>4</v>
      </c>
      <c r="L2" s="59" t="s">
        <v>5</v>
      </c>
      <c r="M2" s="61" t="s">
        <v>6</v>
      </c>
      <c r="N2" s="62"/>
      <c r="O2" s="62"/>
      <c r="P2" s="58" t="s">
        <v>34</v>
      </c>
    </row>
    <row r="3" spans="1:16" ht="98.25" customHeight="1" x14ac:dyDescent="0.25">
      <c r="A3" s="54"/>
      <c r="B3" s="58"/>
      <c r="C3" s="58"/>
      <c r="D3" s="63"/>
      <c r="E3" s="58"/>
      <c r="F3" s="58"/>
      <c r="G3" s="58"/>
      <c r="H3" s="28" t="s">
        <v>7</v>
      </c>
      <c r="I3" s="28" t="s">
        <v>8</v>
      </c>
      <c r="J3" s="28" t="s">
        <v>9</v>
      </c>
      <c r="K3" s="60"/>
      <c r="L3" s="60"/>
      <c r="M3" s="28" t="s">
        <v>40</v>
      </c>
      <c r="N3" s="28" t="s">
        <v>39</v>
      </c>
      <c r="O3" s="28" t="s">
        <v>41</v>
      </c>
      <c r="P3" s="58"/>
    </row>
    <row r="4" spans="1:16" ht="52.5" customHeight="1" x14ac:dyDescent="0.25">
      <c r="A4" s="35">
        <v>1</v>
      </c>
      <c r="B4" s="9" t="s">
        <v>11</v>
      </c>
      <c r="C4" s="35" t="s">
        <v>55</v>
      </c>
      <c r="D4" s="22">
        <v>207</v>
      </c>
      <c r="E4" s="9" t="s">
        <v>68</v>
      </c>
      <c r="F4" s="10">
        <f>G4+H4+I4+J4</f>
        <v>1605222</v>
      </c>
      <c r="G4" s="10">
        <v>905222</v>
      </c>
      <c r="H4" s="10">
        <v>500000</v>
      </c>
      <c r="I4" s="10">
        <v>100000</v>
      </c>
      <c r="J4" s="10">
        <v>100000</v>
      </c>
      <c r="K4" s="10">
        <f t="shared" ref="K4:K10" si="0">L4+M4+N4+O4</f>
        <v>1564325.7</v>
      </c>
      <c r="L4" s="10">
        <v>1000000</v>
      </c>
      <c r="M4" s="10">
        <v>294325.7</v>
      </c>
      <c r="N4" s="10">
        <v>120000</v>
      </c>
      <c r="O4" s="10">
        <v>150000</v>
      </c>
      <c r="P4" s="35" t="s">
        <v>26</v>
      </c>
    </row>
    <row r="5" spans="1:16" ht="46.5" customHeight="1" x14ac:dyDescent="0.25">
      <c r="A5" s="35">
        <v>2</v>
      </c>
      <c r="B5" s="9" t="s">
        <v>12</v>
      </c>
      <c r="C5" s="35" t="s">
        <v>25</v>
      </c>
      <c r="D5" s="22">
        <v>475</v>
      </c>
      <c r="E5" s="13" t="s">
        <v>63</v>
      </c>
      <c r="F5" s="10">
        <f>G5+H5+I5+J5</f>
        <v>450000</v>
      </c>
      <c r="G5" s="10">
        <v>324000</v>
      </c>
      <c r="H5" s="10">
        <v>54000</v>
      </c>
      <c r="I5" s="10">
        <v>36000</v>
      </c>
      <c r="J5" s="10">
        <v>36000</v>
      </c>
      <c r="K5" s="10">
        <f t="shared" si="0"/>
        <v>700000</v>
      </c>
      <c r="L5" s="10">
        <v>406000</v>
      </c>
      <c r="M5" s="10">
        <v>170000</v>
      </c>
      <c r="N5" s="10">
        <v>54000</v>
      </c>
      <c r="O5" s="10">
        <v>70000</v>
      </c>
      <c r="P5" s="35" t="s">
        <v>31</v>
      </c>
    </row>
    <row r="6" spans="1:16" ht="48.75" customHeight="1" x14ac:dyDescent="0.25">
      <c r="A6" s="35">
        <v>3</v>
      </c>
      <c r="B6" s="9" t="s">
        <v>10</v>
      </c>
      <c r="C6" s="35" t="s">
        <v>42</v>
      </c>
      <c r="D6" s="22">
        <v>115</v>
      </c>
      <c r="E6" s="13" t="s">
        <v>46</v>
      </c>
      <c r="F6" s="10">
        <v>362485</v>
      </c>
      <c r="G6" s="10">
        <v>260000</v>
      </c>
      <c r="H6" s="10">
        <f>F6-G6-I6-J6</f>
        <v>50485</v>
      </c>
      <c r="I6" s="10">
        <v>26000</v>
      </c>
      <c r="J6" s="10">
        <v>26000</v>
      </c>
      <c r="K6" s="10">
        <f t="shared" si="0"/>
        <v>712993.5</v>
      </c>
      <c r="L6" s="10">
        <v>480000</v>
      </c>
      <c r="M6" s="10">
        <v>122993.5</v>
      </c>
      <c r="N6" s="10">
        <v>50000</v>
      </c>
      <c r="O6" s="10">
        <v>60000</v>
      </c>
      <c r="P6" s="35" t="s">
        <v>31</v>
      </c>
    </row>
    <row r="7" spans="1:16" ht="31.5" hidden="1" customHeight="1" x14ac:dyDescent="0.25">
      <c r="A7" s="12">
        <v>5</v>
      </c>
      <c r="B7" s="9" t="s">
        <v>14</v>
      </c>
      <c r="C7" s="35" t="s">
        <v>30</v>
      </c>
      <c r="D7" s="22"/>
      <c r="E7" s="13" t="s">
        <v>35</v>
      </c>
      <c r="F7" s="10">
        <v>165000</v>
      </c>
      <c r="G7" s="11">
        <v>120000</v>
      </c>
      <c r="H7" s="11">
        <f>F7-G7-I7-J7</f>
        <v>19000</v>
      </c>
      <c r="I7" s="11">
        <v>13000</v>
      </c>
      <c r="J7" s="11">
        <v>13000</v>
      </c>
      <c r="K7" s="10">
        <f t="shared" si="0"/>
        <v>0</v>
      </c>
      <c r="L7" s="11"/>
      <c r="M7" s="11"/>
      <c r="N7" s="10">
        <f>L7*9/100</f>
        <v>0</v>
      </c>
      <c r="O7" s="10">
        <f>L7*9/100</f>
        <v>0</v>
      </c>
      <c r="P7" s="35"/>
    </row>
    <row r="8" spans="1:16" ht="52.5" customHeight="1" x14ac:dyDescent="0.25">
      <c r="A8" s="12">
        <v>4</v>
      </c>
      <c r="B8" s="9" t="s">
        <v>15</v>
      </c>
      <c r="C8" s="35" t="s">
        <v>44</v>
      </c>
      <c r="D8" s="22">
        <v>206</v>
      </c>
      <c r="E8" s="13" t="s">
        <v>61</v>
      </c>
      <c r="F8" s="10">
        <v>877552.8</v>
      </c>
      <c r="G8" s="11">
        <v>650000</v>
      </c>
      <c r="H8" s="11">
        <f>F8-G8-I8-J8</f>
        <v>97552.800000000047</v>
      </c>
      <c r="I8" s="11">
        <v>65000</v>
      </c>
      <c r="J8" s="11">
        <v>65000</v>
      </c>
      <c r="K8" s="10">
        <f t="shared" si="0"/>
        <v>403666.67</v>
      </c>
      <c r="L8" s="11">
        <v>240000</v>
      </c>
      <c r="M8" s="11">
        <v>107666.67</v>
      </c>
      <c r="N8" s="10">
        <v>28000</v>
      </c>
      <c r="O8" s="10">
        <v>28000</v>
      </c>
      <c r="P8" s="35" t="s">
        <v>26</v>
      </c>
    </row>
    <row r="9" spans="1:16" ht="47.25" customHeight="1" x14ac:dyDescent="0.25">
      <c r="A9" s="12">
        <v>5</v>
      </c>
      <c r="B9" s="9" t="s">
        <v>17</v>
      </c>
      <c r="C9" s="35" t="s">
        <v>47</v>
      </c>
      <c r="D9" s="22">
        <v>279</v>
      </c>
      <c r="E9" s="13" t="s">
        <v>71</v>
      </c>
      <c r="F9" s="10">
        <v>300000</v>
      </c>
      <c r="G9" s="11">
        <v>220000</v>
      </c>
      <c r="H9" s="11">
        <f>F9-G9-I9-J9</f>
        <v>36000</v>
      </c>
      <c r="I9" s="11">
        <v>22000</v>
      </c>
      <c r="J9" s="11">
        <v>22000</v>
      </c>
      <c r="K9" s="10">
        <f t="shared" si="0"/>
        <v>500000</v>
      </c>
      <c r="L9" s="11">
        <v>295000</v>
      </c>
      <c r="M9" s="11">
        <v>125000</v>
      </c>
      <c r="N9" s="10">
        <v>40000</v>
      </c>
      <c r="O9" s="10">
        <v>40000</v>
      </c>
      <c r="P9" s="35" t="s">
        <v>31</v>
      </c>
    </row>
    <row r="10" spans="1:16" ht="63" x14ac:dyDescent="0.25">
      <c r="A10" s="12">
        <v>6</v>
      </c>
      <c r="B10" s="9" t="s">
        <v>21</v>
      </c>
      <c r="C10" s="35" t="s">
        <v>51</v>
      </c>
      <c r="D10" s="22">
        <v>194</v>
      </c>
      <c r="E10" s="13" t="s">
        <v>52</v>
      </c>
      <c r="F10" s="10">
        <f>G10+H10+I10+J10</f>
        <v>310000</v>
      </c>
      <c r="G10" s="11">
        <v>229000</v>
      </c>
      <c r="H10" s="11">
        <v>35200</v>
      </c>
      <c r="I10" s="11">
        <v>22900</v>
      </c>
      <c r="J10" s="11">
        <v>22900</v>
      </c>
      <c r="K10" s="10">
        <f t="shared" si="0"/>
        <v>2517000</v>
      </c>
      <c r="L10" s="11">
        <v>1200000</v>
      </c>
      <c r="M10" s="11">
        <v>1077000</v>
      </c>
      <c r="N10" s="10">
        <v>120000</v>
      </c>
      <c r="O10" s="10">
        <v>120000</v>
      </c>
      <c r="P10" s="35" t="s">
        <v>26</v>
      </c>
    </row>
    <row r="11" spans="1:16" s="3" customFormat="1" x14ac:dyDescent="0.25">
      <c r="A11" s="1"/>
      <c r="B11" s="2" t="s">
        <v>24</v>
      </c>
      <c r="C11" s="2"/>
      <c r="D11" s="2"/>
      <c r="E11" s="1"/>
      <c r="F11" s="14">
        <f>G11+H11+I11+J11</f>
        <v>4070259.8</v>
      </c>
      <c r="G11" s="14">
        <f t="shared" ref="G11:O11" si="1">SUM(G4:G10)</f>
        <v>2708222</v>
      </c>
      <c r="H11" s="14">
        <f t="shared" si="1"/>
        <v>792237.8</v>
      </c>
      <c r="I11" s="14">
        <f t="shared" si="1"/>
        <v>284900</v>
      </c>
      <c r="J11" s="14">
        <f t="shared" si="1"/>
        <v>284900</v>
      </c>
      <c r="K11" s="27">
        <f t="shared" si="1"/>
        <v>6397985.8700000001</v>
      </c>
      <c r="L11" s="27">
        <f t="shared" si="1"/>
        <v>3621000</v>
      </c>
      <c r="M11" s="27">
        <f t="shared" si="1"/>
        <v>1896985.87</v>
      </c>
      <c r="N11" s="27">
        <f t="shared" si="1"/>
        <v>412000</v>
      </c>
      <c r="O11" s="27">
        <f t="shared" si="1"/>
        <v>468000</v>
      </c>
      <c r="P11" s="1"/>
    </row>
    <row r="12" spans="1:16" x14ac:dyDescent="0.25">
      <c r="E12" s="15"/>
      <c r="F12" s="16" t="e">
        <f>F4+F8+Район!F6+#REF!+#REF!+#REF!+#REF!+#REF!</f>
        <v>#REF!</v>
      </c>
      <c r="G12" s="17" t="e">
        <f>G4+G8+Район!G6+#REF!+#REF!+#REF!+#REF!+#REF!</f>
        <v>#REF!</v>
      </c>
      <c r="H12" s="17" t="e">
        <f>H4+H8+Район!H6+#REF!+#REF!+#REF!+#REF!+#REF!</f>
        <v>#REF!</v>
      </c>
      <c r="I12" s="17" t="e">
        <f>I4+I8+Район!I6+#REF!+#REF!+#REF!+#REF!+#REF!</f>
        <v>#REF!</v>
      </c>
      <c r="J12" s="17" t="e">
        <f>J4+J8+Район!J6+#REF!+#REF!+#REF!+#REF!+#REF!</f>
        <v>#REF!</v>
      </c>
      <c r="K12" s="18"/>
      <c r="L12" s="18"/>
      <c r="M12" s="18"/>
      <c r="N12" s="18"/>
      <c r="O12" s="18"/>
    </row>
    <row r="13" spans="1:16" x14ac:dyDescent="0.25">
      <c r="E13" s="15"/>
      <c r="F13" s="19" t="e">
        <f>F5+F6+#REF!+F7+F9+F10+#REF!+#REF!+#REF!</f>
        <v>#REF!</v>
      </c>
      <c r="G13" s="20" t="e">
        <f>G5+G6+#REF!+G7+G9+G10+#REF!+#REF!+#REF!</f>
        <v>#REF!</v>
      </c>
      <c r="H13" s="20" t="e">
        <f>H5+H6+#REF!+H7+H9+H10+#REF!+#REF!+#REF!</f>
        <v>#REF!</v>
      </c>
      <c r="I13" s="20" t="e">
        <f>I5+I6+#REF!+I7+I9+I10+#REF!+#REF!+#REF!</f>
        <v>#REF!</v>
      </c>
      <c r="J13" s="20" t="e">
        <f>J5+J6+#REF!+J7+J9+J10+#REF!+#REF!+#REF!</f>
        <v>#REF!</v>
      </c>
      <c r="K13" s="18"/>
      <c r="L13" s="18"/>
      <c r="M13" s="18"/>
      <c r="N13" s="18"/>
      <c r="O13" s="18"/>
    </row>
    <row r="14" spans="1:16" x14ac:dyDescent="0.25">
      <c r="E14" s="15"/>
      <c r="F14" s="6"/>
    </row>
  </sheetData>
  <mergeCells count="13">
    <mergeCell ref="B1:P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Общие СП и район</vt:lpstr>
      <vt:lpstr>Образование</vt:lpstr>
      <vt:lpstr>Район</vt:lpstr>
      <vt:lpstr>СП</vt:lpstr>
      <vt:lpstr>Образование!Заголовки_для_печати</vt:lpstr>
      <vt:lpstr>'Общие СП и район'!Заголовки_для_печати</vt:lpstr>
      <vt:lpstr>Район!Заголовки_для_печати</vt:lpstr>
      <vt:lpstr>СП!Заголовки_для_печати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2024-05-17T07:14:04Z</cp:lastPrinted>
  <dcterms:created xsi:type="dcterms:W3CDTF">2015-06-05T18:19:34Z</dcterms:created>
  <dcterms:modified xsi:type="dcterms:W3CDTF">2024-10-22T09:57:00Z</dcterms:modified>
</cp:coreProperties>
</file>