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ОИ документы с 25 мая 2022 года\Решения Совета 2022\№ 179 от 28.12.2022 г\"/>
    </mc:Choice>
  </mc:AlternateContent>
  <xr:revisionPtr revIDLastSave="0" documentId="13_ncr:1_{29A502AF-21CF-4039-9216-1077B7D33270}" xr6:coauthVersionLast="45" xr6:coauthVersionMax="45" xr10:uidLastSave="{00000000-0000-0000-0000-000000000000}"/>
  <bookViews>
    <workbookView xWindow="-120" yWindow="-120" windowWidth="29040" windowHeight="15840" xr2:uid="{E9596D36-A97A-426B-81E6-5A5DAC765E1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5" i="1" l="1"/>
  <c r="E91" i="1"/>
  <c r="H92" i="1" l="1"/>
  <c r="G92" i="1"/>
  <c r="F92" i="1"/>
  <c r="H91" i="1"/>
  <c r="G91" i="1"/>
  <c r="F91" i="1"/>
  <c r="H90" i="1"/>
  <c r="G90" i="1"/>
  <c r="F90" i="1"/>
  <c r="D90" i="1"/>
  <c r="H87" i="1"/>
  <c r="G87" i="1"/>
  <c r="F87" i="1"/>
  <c r="E87" i="1"/>
  <c r="D87" i="1"/>
  <c r="C87" i="1"/>
  <c r="B87" i="1"/>
  <c r="H84" i="1"/>
  <c r="G84" i="1"/>
  <c r="F84" i="1"/>
  <c r="E84" i="1"/>
  <c r="D84" i="1"/>
  <c r="C84" i="1"/>
  <c r="B84" i="1"/>
  <c r="H82" i="1"/>
  <c r="G82" i="1"/>
  <c r="F82" i="1"/>
  <c r="E82" i="1"/>
  <c r="D82" i="1"/>
  <c r="C82" i="1"/>
  <c r="B82" i="1"/>
  <c r="H78" i="1"/>
  <c r="G78" i="1"/>
  <c r="F78" i="1"/>
  <c r="E78" i="1"/>
  <c r="D78" i="1"/>
  <c r="C78" i="1"/>
  <c r="B78" i="1"/>
  <c r="H76" i="1"/>
  <c r="G76" i="1"/>
  <c r="F76" i="1"/>
  <c r="E76" i="1"/>
  <c r="D76" i="1"/>
  <c r="C76" i="1"/>
  <c r="B76" i="1"/>
  <c r="H70" i="1"/>
  <c r="G70" i="1"/>
  <c r="F70" i="1"/>
  <c r="E70" i="1"/>
  <c r="D70" i="1"/>
  <c r="C70" i="1"/>
  <c r="B70" i="1"/>
  <c r="H68" i="1"/>
  <c r="G68" i="1"/>
  <c r="F68" i="1"/>
  <c r="E68" i="1"/>
  <c r="D68" i="1"/>
  <c r="C68" i="1"/>
  <c r="B68" i="1"/>
  <c r="H63" i="1"/>
  <c r="G63" i="1"/>
  <c r="F63" i="1"/>
  <c r="E63" i="1"/>
  <c r="D63" i="1"/>
  <c r="C63" i="1"/>
  <c r="B63" i="1"/>
  <c r="H58" i="1"/>
  <c r="G58" i="1"/>
  <c r="F58" i="1"/>
  <c r="E58" i="1"/>
  <c r="D58" i="1"/>
  <c r="C58" i="1"/>
  <c r="B58" i="1"/>
  <c r="H56" i="1"/>
  <c r="G56" i="1"/>
  <c r="F56" i="1"/>
  <c r="E56" i="1"/>
  <c r="D56" i="1"/>
  <c r="C56" i="1"/>
  <c r="B56" i="1"/>
  <c r="H54" i="1"/>
  <c r="G54" i="1"/>
  <c r="F54" i="1"/>
  <c r="E54" i="1"/>
  <c r="D54" i="1"/>
  <c r="C54" i="1"/>
  <c r="B54" i="1"/>
  <c r="H47" i="1"/>
  <c r="G47" i="1"/>
  <c r="F47" i="1"/>
  <c r="E47" i="1"/>
  <c r="D47" i="1"/>
  <c r="C47" i="1"/>
  <c r="B47" i="1"/>
  <c r="I34" i="1"/>
  <c r="H44" i="1"/>
  <c r="G44" i="1"/>
  <c r="F44" i="1"/>
  <c r="E44" i="1"/>
  <c r="D44" i="1"/>
  <c r="C44" i="1"/>
  <c r="H37" i="1"/>
  <c r="G37" i="1"/>
  <c r="F37" i="1"/>
  <c r="E37" i="1"/>
  <c r="E36" i="1" s="1"/>
  <c r="D37" i="1"/>
  <c r="D36" i="1" s="1"/>
  <c r="C37" i="1"/>
  <c r="I21" i="1"/>
  <c r="I28" i="1"/>
  <c r="I33" i="1"/>
  <c r="H36" i="1"/>
  <c r="G36" i="1"/>
  <c r="F36" i="1"/>
  <c r="C36" i="1"/>
  <c r="C35" i="1" s="1"/>
  <c r="G35" i="1"/>
  <c r="H29" i="1"/>
  <c r="G29" i="1"/>
  <c r="F29" i="1"/>
  <c r="E29" i="1"/>
  <c r="D29" i="1"/>
  <c r="C29" i="1"/>
  <c r="H26" i="1"/>
  <c r="G26" i="1"/>
  <c r="F26" i="1"/>
  <c r="E26" i="1"/>
  <c r="D26" i="1"/>
  <c r="C26" i="1"/>
  <c r="H22" i="1"/>
  <c r="G22" i="1"/>
  <c r="F22" i="1"/>
  <c r="E22" i="1"/>
  <c r="E7" i="1" s="1"/>
  <c r="D22" i="1"/>
  <c r="C22" i="1"/>
  <c r="H19" i="1"/>
  <c r="G19" i="1"/>
  <c r="F19" i="1"/>
  <c r="E19" i="1"/>
  <c r="D19" i="1"/>
  <c r="C19" i="1"/>
  <c r="H17" i="1"/>
  <c r="G17" i="1"/>
  <c r="F17" i="1"/>
  <c r="E17" i="1"/>
  <c r="D17" i="1"/>
  <c r="C17" i="1"/>
  <c r="H12" i="1"/>
  <c r="G12" i="1"/>
  <c r="F12" i="1"/>
  <c r="E12" i="1"/>
  <c r="D12" i="1"/>
  <c r="C12" i="1"/>
  <c r="H10" i="1"/>
  <c r="G10" i="1"/>
  <c r="F10" i="1"/>
  <c r="E10" i="1"/>
  <c r="D10" i="1"/>
  <c r="C10" i="1"/>
  <c r="H8" i="1"/>
  <c r="G8" i="1"/>
  <c r="F8" i="1"/>
  <c r="E8" i="1"/>
  <c r="D8" i="1"/>
  <c r="C8" i="1"/>
  <c r="G7" i="1"/>
  <c r="G6" i="1" s="1"/>
  <c r="C7" i="1"/>
  <c r="I89" i="1"/>
  <c r="I87" i="1" s="1"/>
  <c r="I88" i="1"/>
  <c r="I86" i="1"/>
  <c r="I85" i="1"/>
  <c r="I83" i="1"/>
  <c r="I82" i="1" s="1"/>
  <c r="I81" i="1"/>
  <c r="I80" i="1"/>
  <c r="I79" i="1"/>
  <c r="I77" i="1"/>
  <c r="I76" i="1" s="1"/>
  <c r="I75" i="1"/>
  <c r="I74" i="1"/>
  <c r="I73" i="1"/>
  <c r="I72" i="1"/>
  <c r="I71" i="1"/>
  <c r="I69" i="1"/>
  <c r="I68" i="1" s="1"/>
  <c r="I67" i="1"/>
  <c r="I66" i="1"/>
  <c r="I65" i="1"/>
  <c r="I64" i="1"/>
  <c r="I62" i="1"/>
  <c r="I61" i="1"/>
  <c r="I60" i="1"/>
  <c r="I59" i="1"/>
  <c r="I57" i="1"/>
  <c r="I56" i="1" s="1"/>
  <c r="I55" i="1"/>
  <c r="I54" i="1" s="1"/>
  <c r="I53" i="1"/>
  <c r="I52" i="1"/>
  <c r="I51" i="1"/>
  <c r="I50" i="1"/>
  <c r="I49" i="1"/>
  <c r="I48" i="1"/>
  <c r="I46" i="1"/>
  <c r="I45" i="1"/>
  <c r="I44" i="1" s="1"/>
  <c r="I43" i="1"/>
  <c r="I42" i="1"/>
  <c r="I41" i="1"/>
  <c r="I40" i="1"/>
  <c r="I39" i="1"/>
  <c r="I38" i="1"/>
  <c r="I32" i="1"/>
  <c r="I31" i="1"/>
  <c r="I30" i="1"/>
  <c r="I27" i="1"/>
  <c r="I26" i="1" s="1"/>
  <c r="I25" i="1"/>
  <c r="I24" i="1"/>
  <c r="I23" i="1"/>
  <c r="I22" i="1" s="1"/>
  <c r="I20" i="1"/>
  <c r="I19" i="1" s="1"/>
  <c r="I18" i="1"/>
  <c r="I17" i="1" s="1"/>
  <c r="I16" i="1"/>
  <c r="I15" i="1"/>
  <c r="I14" i="1"/>
  <c r="I13" i="1"/>
  <c r="I11" i="1"/>
  <c r="I10" i="1" s="1"/>
  <c r="I9" i="1"/>
  <c r="I8" i="1" s="1"/>
  <c r="B44" i="1"/>
  <c r="B37" i="1"/>
  <c r="B36" i="1" s="1"/>
  <c r="B29" i="1"/>
  <c r="B26" i="1"/>
  <c r="B22" i="1"/>
  <c r="B19" i="1"/>
  <c r="B17" i="1"/>
  <c r="B12" i="1"/>
  <c r="B10" i="1"/>
  <c r="B8" i="1"/>
  <c r="E90" i="1" l="1"/>
  <c r="I84" i="1"/>
  <c r="I78" i="1"/>
  <c r="I63" i="1"/>
  <c r="I58" i="1"/>
  <c r="I47" i="1"/>
  <c r="B90" i="1"/>
  <c r="C6" i="1"/>
  <c r="I37" i="1"/>
  <c r="I36" i="1" s="1"/>
  <c r="I35" i="1" s="1"/>
  <c r="I29" i="1"/>
  <c r="B7" i="1"/>
  <c r="I12" i="1"/>
  <c r="I7" i="1" s="1"/>
  <c r="I70" i="1"/>
  <c r="C90" i="1"/>
  <c r="C92" i="1" s="1"/>
  <c r="B35" i="1"/>
  <c r="D35" i="1"/>
  <c r="D91" i="1" s="1"/>
  <c r="F35" i="1"/>
  <c r="H35" i="1"/>
  <c r="E6" i="1"/>
  <c r="E92" i="1" s="1"/>
  <c r="D7" i="1"/>
  <c r="F7" i="1"/>
  <c r="F6" i="1" s="1"/>
  <c r="H7" i="1"/>
  <c r="I6" i="1" l="1"/>
  <c r="I90" i="1"/>
  <c r="I91" i="1" s="1"/>
  <c r="B91" i="1"/>
  <c r="B6" i="1"/>
  <c r="B92" i="1" s="1"/>
  <c r="C91" i="1"/>
  <c r="H6" i="1"/>
  <c r="D6" i="1"/>
  <c r="D92" i="1" s="1"/>
  <c r="I92" i="1" l="1"/>
</calcChain>
</file>

<file path=xl/sharedStrings.xml><?xml version="1.0" encoding="utf-8"?>
<sst xmlns="http://schemas.openxmlformats.org/spreadsheetml/2006/main" count="96" uniqueCount="96">
  <si>
    <t>Направление</t>
  </si>
  <si>
    <t>Уточненный бюджет</t>
  </si>
  <si>
    <t>Ед.изм.: руб.</t>
  </si>
  <si>
    <t>ДОХОДЫ БЮДЖЕТА</t>
  </si>
  <si>
    <t>ИТОГО ДОХОДОВ</t>
  </si>
  <si>
    <t>НАЛОГОВЫЕ И НЕНАЛОГОВЫЕ ДОХОДЫ</t>
  </si>
  <si>
    <t>Налог на доходы физических лиц</t>
  </si>
  <si>
    <t>Единый сельскохозяйственный налог</t>
  </si>
  <si>
    <t>Налог на имущество организаций</t>
  </si>
  <si>
    <t>БЕЗВОЗМЕЗДНЫЕ ПОСТУПЛЕНИЯ</t>
  </si>
  <si>
    <t>Иные межбюджетные трансферты</t>
  </si>
  <si>
    <t>РАСХОДЫ БЮДЖЕТА</t>
  </si>
  <si>
    <t>ИТОГО РАСХОДОВ</t>
  </si>
  <si>
    <t>НАЛОГИ НА ПРИБЫЛЬ, ДОХОДЫ</t>
  </si>
  <si>
    <t>НАЛОГИ НА ТОВАРЫ (РАБОТЫ, УСЛУГИ), РЕАЛИЗУЕМЫЕ НА ТЕРРИТОРИИ РФ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</si>
  <si>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</si>
  <si>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</si>
  <si>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с применением упрощенной системы налогообложения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</si>
  <si>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</si>
  <si>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</si>
  <si>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НАЛОГИ НА ИМУЩЕСТВО</t>
  </si>
  <si>
    <t>НАЛОГИ, СБОРЫ И РЕГУЛЯРНЫЕ ПЛАТЕЖИ ЗА ПОЛЬЗОВАНИЕ ПРИРОДНЫМИ РЕСУРСАМИ</t>
  </si>
  <si>
    <t>Налог на добычу полезных ископаемых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</si>
  <si>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</si>
  <si>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</si>
  <si>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</si>
  <si>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 от государственных и муниципальных унитарных предприятий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</si>
  <si>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</si>
  <si>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</si>
  <si>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</si>
  <si>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</si>
  <si>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</si>
  <si>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</si>
  <si>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Доходы от реализации имущества, находящегося в государственной и муниципальной собственности</t>
  </si>
  <si>
    <t>Плата за увеличение площади земельных участков</t>
  </si>
  <si>
    <t>ШТРАФЫ, САНКЦИИ, ВОЗМЕЩЕНИЕ УЩЕРБА</t>
  </si>
  <si>
    <t>ПРОЧИЕ НЕНАЛОГОВЫЕ ДОХОДЫ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</si>
  <si>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</si>
  <si>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Федерации, в т.ч.</t>
  </si>
  <si>
    <t xml:space="preserve">   дотация на выравнивание бюджетной обеспеченности</t>
  </si>
  <si>
    <t xml:space="preserve">   дотации на поддержку мер по обеспечению сбалансированности бюджетов</t>
  </si>
  <si>
    <t xml:space="preserve">   дотации и на поощрение достижения наилучших значений результатов деятельности органов местного самоуправления</t>
  </si>
  <si>
    <t>Субсидии бюджетам бюджетной системы в Российской Федерации (межбюджетные субсидии)</t>
  </si>
  <si>
    <t>Субвенции бюджетам бюджетной системы Российской Федерации</t>
  </si>
  <si>
    <t>ПРОЧИЕ БЕЗВОЗМЕЗДНЫЕ ПОСТУПЛЕНИЯ</t>
  </si>
  <si>
    <t>Прочие безвозмездные поступления в бюджеты муниципальных районов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</si>
  <si>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</si>
  <si>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</si>
  <si>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</si>
  <si>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</si>
  <si>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</si>
  <si>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</si>
  <si>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</si>
  <si>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</si>
  <si>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</si>
  <si>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</si>
  <si>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</si>
  <si>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</si>
  <si>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</si>
  <si>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</si>
  <si>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</si>
  <si>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</si>
  <si>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</si>
  <si>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</si>
  <si>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</si>
  <si>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Другие вопросы в области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</si>
  <si>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</si>
  <si>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</si>
  <si>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</si>
  <si>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 детей</t>
  </si>
  <si>
    <t xml:space="preserve">Молодежная политика </t>
  </si>
  <si>
    <t>Другие вопросы в области образования</t>
  </si>
  <si>
    <t xml:space="preserve">КУЛЬТУРА, КИНЕМАТОГРАФИЯ 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</si>
  <si>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</si>
  <si>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</si>
  <si>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</si>
  <si>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</si>
  <si>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</si>
  <si>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ФИЗИЧЕСКАЯ КУЛЬТУРА И СПОРТ</t>
  </si>
  <si>
    <t>Физическая культура</t>
  </si>
  <si>
    <t>СРЕДСТВА МАССОВОЙ ИНФОРМАЦИИ</t>
  </si>
  <si>
    <t>Телевидение и радиовещание</t>
  </si>
  <si>
    <t>Периодическая печать и издательства</t>
  </si>
  <si>
    <t xml:space="preserve">МЕЖБЮДЖЕТНЫЕ ТРАНСФЕРТЫ ОБЩЕГО ХАРАКТЕРА БЮДЖЕТАМ БЮДЖЕТНОЙ СИСТЕМЫ РОССИЙСКОЙ ФЕДЕРАЦИИ </t>
  </si>
  <si>
    <t>Дотации на выравнивание бюджетной обеспеченности бюджетам субъектов Российской Федерации и муниципальных образований</t>
  </si>
  <si>
    <t>Прочие межбюджетные трансферты общего характера</t>
  </si>
  <si>
    <t>Функционирование представительных органов муниципальных образований</t>
  </si>
  <si>
    <t>Функционирование местных администраций</t>
  </si>
  <si>
    <t>Защита населения и территории от чрезвычайных ситуаций природного и техногенного характера, гражданская оборона</t>
  </si>
  <si>
    <t>Итого расходов без учета безвозмездных поступлений</t>
  </si>
  <si>
    <t>Профицит (+), дефицит (-)</t>
  </si>
  <si>
    <t>Сведения о внесенных в течение 2022 года изменениях в решение Совета муниципального района Мелеузовский район Республики Башкортостан                                                                                                         "О бюджете муниципального района Мелеузовский район Республики Башкортостан  на 2022 год и на плановый период 2023 и 2024 годов"</t>
  </si>
  <si>
    <t>Решение Совета № 139 от 02.03.2022 г.</t>
  </si>
  <si>
    <t>Решение Совета № 143 от 13.04.2022 г.</t>
  </si>
  <si>
    <t>Решение Совета № 179 от 28.12.2022 г.</t>
  </si>
  <si>
    <t>Первоначальный бюджет (Бюджетные ассигнования на 01.01.2022 г. в соответствии с решением от 21.12.2022 г. № 172)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</si>
</sst>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р.&quot;_-;\-* #,##0.00&quot;р.&quot;_-;_-* &quot;-&quot;??&quot;р.&quot;_-;_-@_-"/>
    <numFmt numFmtId="165" formatCode="#,##0.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165" fontId="2" fillId="0" borderId="1" xfId="0" applyNumberFormat="1" applyFont="1" applyBorder="1" applyAlignment="1">
      <alignment horizontal="right" vertical="top" wrapText="1"/>
    </xf>
    <xf numFmtId="0" fontId="10" fillId="0" borderId="0" xfId="0" applyFont="1" applyAlignment="1">
      <alignment vertical="top" wrapText="1"/>
    </xf>
    <xf numFmtId="4" fontId="9" fillId="0" borderId="1" xfId="0" applyNumberFormat="1" applyFont="1" applyBorder="1" applyAlignment="1">
      <alignment horizontal="right" vertical="top" wrapText="1"/>
    </xf>
    <xf numFmtId="4" fontId="10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4" fontId="10" fillId="0" borderId="1" xfId="0" applyNumberFormat="1" applyFont="1" applyFill="1" applyBorder="1" applyAlignment="1">
      <alignment horizontal="right" vertical="top" wrapText="1"/>
    </xf>
    <xf numFmtId="0" fontId="2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9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2">
    <cellStyle name="Денежный 2" xfId="1" xr:uid="{12590288-F0BA-4BAC-8D52-96BC67470519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D20BD-4613-4A71-B0B7-469889D70A3B}">
  <dimension ref="A1:I92"/>
  <sheetViews>
    <sheetView tabSelected="1" workbookViewId="0">
      <selection activeCell="B5" sqref="B5"/>
    </sheetView>
  </sheetViews>
  <sheetFormatPr defaultRowHeight="12.75" x14ac:dyDescent="0.25"/>
  <cols>
    <col min="1" max="1" width="58.42578125" style="1" customWidth="1"/>
    <col min="2" max="2" width="23.140625" style="1" customWidth="1"/>
    <col min="3" max="3" width="13.85546875" style="1" customWidth="1"/>
    <col min="4" max="4" width="12.7109375" style="1" customWidth="1"/>
    <col min="5" max="5" width="13.42578125" style="1" customWidth="1"/>
    <col min="6" max="6" width="6.5703125" style="1" customWidth="1"/>
    <col min="7" max="7" width="7" style="1" customWidth="1"/>
    <col min="8" max="8" width="7.7109375" style="1" customWidth="1"/>
    <col min="9" max="9" width="18.7109375" style="1" customWidth="1"/>
    <col min="10" max="16384" width="9.140625" style="1"/>
  </cols>
  <sheetData>
    <row r="1" spans="1:9" ht="27.75" customHeight="1" x14ac:dyDescent="0.25">
      <c r="A1" s="20" t="s">
        <v>91</v>
      </c>
      <c r="B1" s="21"/>
      <c r="C1" s="21"/>
      <c r="D1" s="21"/>
      <c r="E1" s="21"/>
      <c r="F1" s="21"/>
      <c r="G1" s="21"/>
      <c r="H1" s="21"/>
      <c r="I1" s="21"/>
    </row>
    <row r="3" spans="1:9" x14ac:dyDescent="0.25">
      <c r="H3" s="18" t="s">
        <v>2</v>
      </c>
      <c r="I3" s="19"/>
    </row>
    <row r="4" spans="1:9" ht="67.5" customHeight="1" x14ac:dyDescent="0.25">
      <c r="A4" s="2" t="s">
        <v>0</v>
      </c>
      <c r="B4" s="2" t="s">
        <v>95</v>
      </c>
      <c r="C4" s="2" t="s">
        <v>92</v>
      </c>
      <c r="D4" s="2" t="s">
        <v>93</v>
      </c>
      <c r="E4" s="2" t="s">
        <v>94</v>
      </c>
      <c r="F4" s="2"/>
      <c r="G4" s="2"/>
      <c r="H4" s="2"/>
      <c r="I4" s="2" t="s">
        <v>1</v>
      </c>
    </row>
    <row r="5" spans="1:9" x14ac:dyDescent="0.25">
      <c r="A5" s="3" t="s">
        <v>3</v>
      </c>
      <c r="B5" s="11"/>
      <c r="C5" s="11"/>
      <c r="D5" s="11"/>
      <c r="E5" s="11"/>
      <c r="F5" s="11"/>
      <c r="G5" s="11"/>
      <c r="H5" s="11"/>
      <c r="I5" s="11"/>
    </row>
    <row r="6" spans="1:9" s="10" customFormat="1" x14ac:dyDescent="0.25">
      <c r="A6" s="4" t="s">
        <v>4</v>
      </c>
      <c r="B6" s="13">
        <f>B7+B35</f>
        <v>1933676149.1900001</v>
      </c>
      <c r="C6" s="13">
        <f t="shared" ref="C6:I6" si="0">C7+C35</f>
        <v>36319208.880000003</v>
      </c>
      <c r="D6" s="13">
        <f t="shared" si="0"/>
        <v>0</v>
      </c>
      <c r="E6" s="13">
        <f t="shared" si="0"/>
        <v>93382460.439999998</v>
      </c>
      <c r="F6" s="13">
        <f t="shared" si="0"/>
        <v>0</v>
      </c>
      <c r="G6" s="13">
        <f t="shared" si="0"/>
        <v>0</v>
      </c>
      <c r="H6" s="13">
        <f t="shared" si="0"/>
        <v>0</v>
      </c>
      <c r="I6" s="13">
        <f t="shared" si="0"/>
        <v>2063377818.51</v>
      </c>
    </row>
    <row r="7" spans="1:9" s="12" customFormat="1" ht="14.25" customHeight="1" x14ac:dyDescent="0.25">
      <c r="A7" s="6" t="s">
        <v>5</v>
      </c>
      <c r="B7" s="14">
        <f>B8+B10+B12+B17+B19+B21+B22+B26+B28+B29+B33+B34</f>
        <v>714465000</v>
      </c>
      <c r="C7" s="14">
        <f t="shared" ref="C7:H7" si="1">C8+C10+C12+C17+C19+C21+C22+C26+C28+C29+C33+C34</f>
        <v>1345000</v>
      </c>
      <c r="D7" s="14">
        <f t="shared" si="1"/>
        <v>0</v>
      </c>
      <c r="E7" s="14">
        <f t="shared" si="1"/>
        <v>9745000</v>
      </c>
      <c r="F7" s="14">
        <f t="shared" si="1"/>
        <v>0</v>
      </c>
      <c r="G7" s="14">
        <f t="shared" si="1"/>
        <v>0</v>
      </c>
      <c r="H7" s="14">
        <f t="shared" si="1"/>
        <v>0</v>
      </c>
      <c r="I7" s="14">
        <f>I8+I10+I12+I17+I19+I21+I22+I26+I28+I29+I33+I34</f>
        <v>725555000</v>
      </c>
    </row>
    <row r="8" spans="1:9" s="12" customFormat="1" x14ac:dyDescent="0.25">
      <c r="A8" s="6" t="s">
        <v>13</v>
      </c>
      <c r="B8" s="14">
        <f>B9</f>
        <v>445751000</v>
      </c>
      <c r="C8" s="14">
        <f t="shared" ref="C8:I8" si="2">C9</f>
        <v>0</v>
      </c>
      <c r="D8" s="14">
        <f t="shared" si="2"/>
        <v>0</v>
      </c>
      <c r="E8" s="14">
        <f t="shared" si="2"/>
        <v>-16000000</v>
      </c>
      <c r="F8" s="14">
        <f t="shared" si="2"/>
        <v>0</v>
      </c>
      <c r="G8" s="14">
        <f t="shared" si="2"/>
        <v>0</v>
      </c>
      <c r="H8" s="14">
        <f t="shared" si="2"/>
        <v>0</v>
      </c>
      <c r="I8" s="14">
        <f t="shared" si="2"/>
        <v>429751000</v>
      </c>
    </row>
    <row r="9" spans="1:9" x14ac:dyDescent="0.25">
      <c r="A9" s="5" t="s">
        <v>6</v>
      </c>
      <c r="B9" s="15">
        <v>445751000</v>
      </c>
      <c r="C9" s="15"/>
      <c r="D9" s="15"/>
      <c r="E9" s="15">
        <v>-16000000</v>
      </c>
      <c r="F9" s="15"/>
      <c r="G9" s="15"/>
      <c r="H9" s="15"/>
      <c r="I9" s="15">
        <f t="shared" ref="I9:I34" si="3">H9+G9+F9+E9+D9+C9+B9</f>
        <v>429751000</v>
      </c>
    </row>
    <row r="10" spans="1:9" s="12" customFormat="1" ht="25.5" x14ac:dyDescent="0.25">
      <c r="A10" s="6" t="s">
        <v>14</v>
      </c>
      <c r="B10" s="14">
        <f>B11</f>
        <v>24568000</v>
      </c>
      <c r="C10" s="14">
        <f t="shared" ref="C10:I10" si="4">C11</f>
        <v>0</v>
      </c>
      <c r="D10" s="14">
        <f t="shared" si="4"/>
        <v>0</v>
      </c>
      <c r="E10" s="14">
        <f t="shared" si="4"/>
        <v>0</v>
      </c>
      <c r="F10" s="14">
        <f t="shared" si="4"/>
        <v>0</v>
      </c>
      <c r="G10" s="14">
        <f t="shared" si="4"/>
        <v>0</v>
      </c>
      <c r="H10" s="14">
        <f t="shared" si="4"/>
        <v>0</v>
      </c>
      <c r="I10" s="14">
        <f t="shared" si="4"/>
        <v>24568000</v>
      </c>
    </row>
    <row r="11" spans="1:9" ht="25.5" x14ac:dyDescent="0.25">
      <c r="A11" s="5" t="s">
        <v>15</v>
      </c>
      <c r="B11" s="15">
        <v>24568000</v>
      </c>
      <c r="C11" s="15"/>
      <c r="D11" s="15"/>
      <c r="E11" s="15"/>
      <c r="F11" s="15"/>
      <c r="G11" s="15"/>
      <c r="H11" s="15"/>
      <c r="I11" s="15">
        <f t="shared" si="3"/>
        <v>24568000</v>
      </c>
    </row>
    <row r="12" spans="1:9" s="12" customFormat="1" x14ac:dyDescent="0.25">
      <c r="A12" s="6" t="s">
        <v>16</v>
      </c>
      <c r="B12" s="14">
        <f>B13+B14+B15+B16</f>
        <v>150032000</v>
      </c>
      <c r="C12" s="14">
        <f t="shared" ref="C12:I12" si="5">C13+C14+C15+C16</f>
        <v>0</v>
      </c>
      <c r="D12" s="14">
        <f t="shared" si="5"/>
        <v>0</v>
      </c>
      <c r="E12" s="14">
        <f t="shared" si="5"/>
        <v>17762000</v>
      </c>
      <c r="F12" s="14">
        <f t="shared" si="5"/>
        <v>0</v>
      </c>
      <c r="G12" s="14">
        <f t="shared" si="5"/>
        <v>0</v>
      </c>
      <c r="H12" s="14">
        <f t="shared" si="5"/>
        <v>0</v>
      </c>
      <c r="I12" s="14">
        <f t="shared" si="5"/>
        <v>167794000</v>
      </c>
    </row>
    <row r="13" spans="1:9" ht="25.5" x14ac:dyDescent="0.25">
      <c r="A13" s="5" t="s">
        <v>17</v>
      </c>
      <c r="B13" s="15">
        <v>130807000</v>
      </c>
      <c r="C13" s="15"/>
      <c r="D13" s="15"/>
      <c r="E13" s="15">
        <v>16000000</v>
      </c>
      <c r="F13" s="15"/>
      <c r="G13" s="15"/>
      <c r="H13" s="15"/>
      <c r="I13" s="15">
        <f t="shared" si="3"/>
        <v>146807000</v>
      </c>
    </row>
    <row r="14" spans="1:9" ht="15.75" customHeight="1" x14ac:dyDescent="0.25">
      <c r="A14" s="5" t="s">
        <v>18</v>
      </c>
      <c r="B14" s="15">
        <v>0</v>
      </c>
      <c r="C14" s="15"/>
      <c r="D14" s="15"/>
      <c r="E14" s="15"/>
      <c r="F14" s="15"/>
      <c r="G14" s="15"/>
      <c r="H14" s="15"/>
      <c r="I14" s="15">
        <f t="shared" si="3"/>
        <v>0</v>
      </c>
    </row>
    <row r="15" spans="1:9" ht="16.5" customHeight="1" x14ac:dyDescent="0.25">
      <c r="A15" s="5" t="s">
        <v>7</v>
      </c>
      <c r="B15" s="15">
        <v>6798000</v>
      </c>
      <c r="C15" s="15"/>
      <c r="D15" s="15"/>
      <c r="E15" s="15"/>
      <c r="F15" s="15"/>
      <c r="G15" s="15"/>
      <c r="H15" s="15"/>
      <c r="I15" s="15">
        <f t="shared" si="3"/>
        <v>6798000</v>
      </c>
    </row>
    <row r="16" spans="1:9" ht="29.25" customHeight="1" x14ac:dyDescent="0.25">
      <c r="A16" s="5" t="s">
        <v>19</v>
      </c>
      <c r="B16" s="15">
        <v>12427000</v>
      </c>
      <c r="C16" s="15"/>
      <c r="D16" s="15"/>
      <c r="E16" s="15">
        <v>1762000</v>
      </c>
      <c r="F16" s="15"/>
      <c r="G16" s="15"/>
      <c r="H16" s="15"/>
      <c r="I16" s="15">
        <f t="shared" si="3"/>
        <v>14189000</v>
      </c>
    </row>
    <row r="17" spans="1:9" s="12" customFormat="1" ht="13.5" customHeight="1" x14ac:dyDescent="0.25">
      <c r="A17" s="6" t="s">
        <v>20</v>
      </c>
      <c r="B17" s="14">
        <f>B18</f>
        <v>8938000</v>
      </c>
      <c r="C17" s="14">
        <f t="shared" ref="C17:I17" si="6">C18</f>
        <v>0</v>
      </c>
      <c r="D17" s="14">
        <f t="shared" si="6"/>
        <v>0</v>
      </c>
      <c r="E17" s="14">
        <f t="shared" si="6"/>
        <v>4000000</v>
      </c>
      <c r="F17" s="14">
        <f t="shared" si="6"/>
        <v>0</v>
      </c>
      <c r="G17" s="14">
        <f t="shared" si="6"/>
        <v>0</v>
      </c>
      <c r="H17" s="14">
        <f t="shared" si="6"/>
        <v>0</v>
      </c>
      <c r="I17" s="14">
        <f t="shared" si="6"/>
        <v>12938000</v>
      </c>
    </row>
    <row r="18" spans="1:9" x14ac:dyDescent="0.25">
      <c r="A18" s="5" t="s">
        <v>8</v>
      </c>
      <c r="B18" s="15">
        <v>8938000</v>
      </c>
      <c r="C18" s="15"/>
      <c r="D18" s="15"/>
      <c r="E18" s="15">
        <v>4000000</v>
      </c>
      <c r="F18" s="15"/>
      <c r="G18" s="15"/>
      <c r="H18" s="15"/>
      <c r="I18" s="15">
        <f t="shared" si="3"/>
        <v>12938000</v>
      </c>
    </row>
    <row r="19" spans="1:9" s="12" customFormat="1" ht="25.5" x14ac:dyDescent="0.25">
      <c r="A19" s="6" t="s">
        <v>21</v>
      </c>
      <c r="B19" s="14">
        <f>B20</f>
        <v>2056000</v>
      </c>
      <c r="C19" s="14">
        <f t="shared" ref="C19:I19" si="7">C20</f>
        <v>0</v>
      </c>
      <c r="D19" s="14">
        <f t="shared" si="7"/>
        <v>0</v>
      </c>
      <c r="E19" s="14">
        <f t="shared" si="7"/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2056000</v>
      </c>
    </row>
    <row r="20" spans="1:9" x14ac:dyDescent="0.25">
      <c r="A20" s="5" t="s">
        <v>22</v>
      </c>
      <c r="B20" s="15">
        <v>2056000</v>
      </c>
      <c r="C20" s="15"/>
      <c r="D20" s="15"/>
      <c r="E20" s="15"/>
      <c r="F20" s="15"/>
      <c r="G20" s="15"/>
      <c r="H20" s="15"/>
      <c r="I20" s="15">
        <f t="shared" si="3"/>
        <v>2056000</v>
      </c>
    </row>
    <row r="21" spans="1:9" s="12" customFormat="1" x14ac:dyDescent="0.25">
      <c r="A21" s="6" t="s">
        <v>23</v>
      </c>
      <c r="B21" s="14">
        <v>9494000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f t="shared" si="3"/>
        <v>9494000</v>
      </c>
    </row>
    <row r="22" spans="1:9" s="12" customFormat="1" ht="28.5" customHeight="1" x14ac:dyDescent="0.25">
      <c r="A22" s="6" t="s">
        <v>24</v>
      </c>
      <c r="B22" s="14">
        <f>B23+B25</f>
        <v>56244000</v>
      </c>
      <c r="C22" s="14">
        <f t="shared" ref="C22:I22" si="8">C23+C25</f>
        <v>0</v>
      </c>
      <c r="D22" s="14">
        <f t="shared" si="8"/>
        <v>0</v>
      </c>
      <c r="E22" s="14">
        <f t="shared" si="8"/>
        <v>8035000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64279000</v>
      </c>
    </row>
    <row r="23" spans="1:9" ht="69" customHeight="1" x14ac:dyDescent="0.25">
      <c r="A23" s="5" t="s">
        <v>25</v>
      </c>
      <c r="B23" s="15">
        <v>54840000</v>
      </c>
      <c r="C23" s="15"/>
      <c r="D23" s="15"/>
      <c r="E23" s="15">
        <v>8000000</v>
      </c>
      <c r="F23" s="15"/>
      <c r="G23" s="15"/>
      <c r="H23" s="15"/>
      <c r="I23" s="15">
        <f t="shared" si="3"/>
        <v>62840000</v>
      </c>
    </row>
    <row r="24" spans="1:9" ht="18" customHeight="1" x14ac:dyDescent="0.25">
      <c r="A24" s="5" t="s">
        <v>26</v>
      </c>
      <c r="B24" s="15">
        <v>0</v>
      </c>
      <c r="C24" s="15"/>
      <c r="D24" s="15"/>
      <c r="E24" s="15"/>
      <c r="F24" s="15"/>
      <c r="G24" s="15"/>
      <c r="H24" s="15"/>
      <c r="I24" s="15">
        <f t="shared" si="3"/>
        <v>0</v>
      </c>
    </row>
    <row r="25" spans="1:9" ht="63.75" x14ac:dyDescent="0.25">
      <c r="A25" s="5" t="s">
        <v>31</v>
      </c>
      <c r="B25" s="15">
        <v>1404000</v>
      </c>
      <c r="C25" s="15"/>
      <c r="D25" s="15"/>
      <c r="E25" s="15">
        <v>35000</v>
      </c>
      <c r="F25" s="15"/>
      <c r="G25" s="15"/>
      <c r="H25" s="15"/>
      <c r="I25" s="15">
        <f t="shared" si="3"/>
        <v>1439000</v>
      </c>
    </row>
    <row r="26" spans="1:9" s="12" customFormat="1" x14ac:dyDescent="0.25">
      <c r="A26" s="6" t="s">
        <v>27</v>
      </c>
      <c r="B26" s="14">
        <f>B27</f>
        <v>5000000</v>
      </c>
      <c r="C26" s="14">
        <f t="shared" ref="C26:I26" si="9">C27</f>
        <v>0</v>
      </c>
      <c r="D26" s="14">
        <f t="shared" si="9"/>
        <v>0</v>
      </c>
      <c r="E26" s="14">
        <f t="shared" si="9"/>
        <v>-1599000</v>
      </c>
      <c r="F26" s="14">
        <f t="shared" si="9"/>
        <v>0</v>
      </c>
      <c r="G26" s="14">
        <f t="shared" si="9"/>
        <v>0</v>
      </c>
      <c r="H26" s="14">
        <f t="shared" si="9"/>
        <v>0</v>
      </c>
      <c r="I26" s="14">
        <f t="shared" si="9"/>
        <v>3401000</v>
      </c>
    </row>
    <row r="27" spans="1:9" x14ac:dyDescent="0.25">
      <c r="A27" s="5" t="s">
        <v>28</v>
      </c>
      <c r="B27" s="15">
        <v>5000000</v>
      </c>
      <c r="C27" s="15"/>
      <c r="D27" s="15"/>
      <c r="E27" s="15">
        <v>-1599000</v>
      </c>
      <c r="F27" s="15"/>
      <c r="G27" s="15"/>
      <c r="H27" s="15"/>
      <c r="I27" s="15">
        <f t="shared" si="3"/>
        <v>3401000</v>
      </c>
    </row>
    <row r="28" spans="1:9" s="12" customFormat="1" ht="25.5" x14ac:dyDescent="0.25">
      <c r="A28" s="6" t="s">
        <v>29</v>
      </c>
      <c r="B28" s="14">
        <v>560000</v>
      </c>
      <c r="C28" s="14">
        <v>0</v>
      </c>
      <c r="D28" s="14">
        <v>0</v>
      </c>
      <c r="E28" s="14">
        <v>-35000</v>
      </c>
      <c r="F28" s="14">
        <v>0</v>
      </c>
      <c r="G28" s="14">
        <v>0</v>
      </c>
      <c r="H28" s="14">
        <v>0</v>
      </c>
      <c r="I28" s="14">
        <f t="shared" si="3"/>
        <v>525000</v>
      </c>
    </row>
    <row r="29" spans="1:9" s="12" customFormat="1" ht="25.5" x14ac:dyDescent="0.25">
      <c r="A29" s="6" t="s">
        <v>30</v>
      </c>
      <c r="B29" s="14">
        <f>B30+B31</f>
        <v>10293000</v>
      </c>
      <c r="C29" s="14">
        <f t="shared" ref="C29:I29" si="10">C30+C31</f>
        <v>0</v>
      </c>
      <c r="D29" s="14">
        <f t="shared" si="10"/>
        <v>0</v>
      </c>
      <c r="E29" s="14">
        <f t="shared" si="10"/>
        <v>-2000000</v>
      </c>
      <c r="F29" s="14">
        <f t="shared" si="10"/>
        <v>0</v>
      </c>
      <c r="G29" s="14">
        <f t="shared" si="10"/>
        <v>0</v>
      </c>
      <c r="H29" s="14">
        <f t="shared" si="10"/>
        <v>0</v>
      </c>
      <c r="I29" s="14">
        <f t="shared" si="10"/>
        <v>8293000</v>
      </c>
    </row>
    <row r="30" spans="1:9" ht="25.5" x14ac:dyDescent="0.25">
      <c r="A30" s="5" t="s">
        <v>33</v>
      </c>
      <c r="B30" s="15">
        <v>6100000</v>
      </c>
      <c r="C30" s="15"/>
      <c r="D30" s="15"/>
      <c r="E30" s="15"/>
      <c r="F30" s="15"/>
      <c r="G30" s="15"/>
      <c r="H30" s="15"/>
      <c r="I30" s="15">
        <f t="shared" si="3"/>
        <v>6100000</v>
      </c>
    </row>
    <row r="31" spans="1:9" ht="25.5" x14ac:dyDescent="0.25">
      <c r="A31" s="5" t="s">
        <v>32</v>
      </c>
      <c r="B31" s="15">
        <v>4193000</v>
      </c>
      <c r="C31" s="15"/>
      <c r="D31" s="15"/>
      <c r="E31" s="15">
        <v>-2000000</v>
      </c>
      <c r="F31" s="15"/>
      <c r="G31" s="15"/>
      <c r="H31" s="15"/>
      <c r="I31" s="15">
        <f t="shared" si="3"/>
        <v>2193000</v>
      </c>
    </row>
    <row r="32" spans="1:9" x14ac:dyDescent="0.25">
      <c r="A32" s="5" t="s">
        <v>34</v>
      </c>
      <c r="B32" s="15">
        <v>0</v>
      </c>
      <c r="C32" s="15"/>
      <c r="D32" s="15"/>
      <c r="E32" s="15"/>
      <c r="F32" s="15"/>
      <c r="G32" s="15"/>
      <c r="H32" s="15"/>
      <c r="I32" s="15">
        <f t="shared" si="3"/>
        <v>0</v>
      </c>
    </row>
    <row r="33" spans="1:9" s="12" customFormat="1" x14ac:dyDescent="0.25">
      <c r="A33" s="6" t="s">
        <v>35</v>
      </c>
      <c r="B33" s="14">
        <v>1529000</v>
      </c>
      <c r="C33" s="14">
        <v>0</v>
      </c>
      <c r="D33" s="14">
        <v>0</v>
      </c>
      <c r="E33" s="14">
        <v>-163000</v>
      </c>
      <c r="F33" s="14">
        <v>0</v>
      </c>
      <c r="G33" s="14">
        <v>0</v>
      </c>
      <c r="H33" s="14">
        <v>0</v>
      </c>
      <c r="I33" s="14">
        <f t="shared" ref="I33:I89" si="11">H33+G33+F33+E33+D33+C33+B33</f>
        <v>1366000</v>
      </c>
    </row>
    <row r="34" spans="1:9" s="12" customFormat="1" x14ac:dyDescent="0.25">
      <c r="A34" s="6" t="s">
        <v>36</v>
      </c>
      <c r="B34" s="14">
        <v>0</v>
      </c>
      <c r="C34" s="14">
        <v>1345000</v>
      </c>
      <c r="D34" s="14">
        <v>0</v>
      </c>
      <c r="E34" s="14">
        <v>-255000</v>
      </c>
      <c r="F34" s="14">
        <v>0</v>
      </c>
      <c r="G34" s="14">
        <v>0</v>
      </c>
      <c r="H34" s="14">
        <v>0</v>
      </c>
      <c r="I34" s="14">
        <f t="shared" si="3"/>
        <v>1090000</v>
      </c>
    </row>
    <row r="35" spans="1:9" s="12" customFormat="1" x14ac:dyDescent="0.25">
      <c r="A35" s="6" t="s">
        <v>9</v>
      </c>
      <c r="B35" s="14">
        <f>B36+B44</f>
        <v>1219211149.1900001</v>
      </c>
      <c r="C35" s="14">
        <f t="shared" ref="C35:I35" si="12">C36+C44</f>
        <v>34974208.880000003</v>
      </c>
      <c r="D35" s="14">
        <f t="shared" si="12"/>
        <v>0</v>
      </c>
      <c r="E35" s="14">
        <f>E36+E44</f>
        <v>83637460.439999998</v>
      </c>
      <c r="F35" s="14">
        <f t="shared" si="12"/>
        <v>0</v>
      </c>
      <c r="G35" s="14">
        <f t="shared" si="12"/>
        <v>0</v>
      </c>
      <c r="H35" s="14">
        <f t="shared" si="12"/>
        <v>0</v>
      </c>
      <c r="I35" s="14">
        <f t="shared" si="12"/>
        <v>1337822818.51</v>
      </c>
    </row>
    <row r="36" spans="1:9" s="12" customFormat="1" ht="25.5" x14ac:dyDescent="0.25">
      <c r="A36" s="6" t="s">
        <v>37</v>
      </c>
      <c r="B36" s="14">
        <f>B37+B41+B42+B43</f>
        <v>1219211149.1900001</v>
      </c>
      <c r="C36" s="14">
        <f t="shared" ref="C36:I36" si="13">C37+C41+C42+C43</f>
        <v>34921961.880000003</v>
      </c>
      <c r="D36" s="14">
        <f t="shared" si="13"/>
        <v>0</v>
      </c>
      <c r="E36" s="14">
        <f t="shared" si="13"/>
        <v>83637460.439999998</v>
      </c>
      <c r="F36" s="14">
        <f t="shared" si="13"/>
        <v>0</v>
      </c>
      <c r="G36" s="14">
        <f t="shared" si="13"/>
        <v>0</v>
      </c>
      <c r="H36" s="14">
        <f t="shared" si="13"/>
        <v>0</v>
      </c>
      <c r="I36" s="14">
        <f t="shared" si="13"/>
        <v>1337770571.51</v>
      </c>
    </row>
    <row r="37" spans="1:9" ht="13.5" customHeight="1" x14ac:dyDescent="0.25">
      <c r="A37" s="5" t="s">
        <v>38</v>
      </c>
      <c r="B37" s="15">
        <f>B38+B39+B40</f>
        <v>66120400</v>
      </c>
      <c r="C37" s="15">
        <f t="shared" ref="C37:I37" si="14">C38+C39+C40</f>
        <v>0</v>
      </c>
      <c r="D37" s="15">
        <f t="shared" si="14"/>
        <v>0</v>
      </c>
      <c r="E37" s="15">
        <f t="shared" si="14"/>
        <v>30036400</v>
      </c>
      <c r="F37" s="15">
        <f t="shared" si="14"/>
        <v>0</v>
      </c>
      <c r="G37" s="15">
        <f t="shared" si="14"/>
        <v>0</v>
      </c>
      <c r="H37" s="15">
        <f t="shared" si="14"/>
        <v>0</v>
      </c>
      <c r="I37" s="15">
        <f t="shared" si="14"/>
        <v>96156800</v>
      </c>
    </row>
    <row r="38" spans="1:9" x14ac:dyDescent="0.25">
      <c r="A38" s="5" t="s">
        <v>39</v>
      </c>
      <c r="B38" s="15">
        <v>66120400</v>
      </c>
      <c r="C38" s="15"/>
      <c r="D38" s="15"/>
      <c r="E38" s="15"/>
      <c r="F38" s="15"/>
      <c r="G38" s="15"/>
      <c r="H38" s="15"/>
      <c r="I38" s="15">
        <f t="shared" si="11"/>
        <v>66120400</v>
      </c>
    </row>
    <row r="39" spans="1:9" ht="25.5" x14ac:dyDescent="0.25">
      <c r="A39" s="5" t="s">
        <v>40</v>
      </c>
      <c r="B39" s="15">
        <v>0</v>
      </c>
      <c r="C39" s="15"/>
      <c r="D39" s="15"/>
      <c r="E39" s="15"/>
      <c r="F39" s="15"/>
      <c r="G39" s="15"/>
      <c r="H39" s="15"/>
      <c r="I39" s="15">
        <f t="shared" si="11"/>
        <v>0</v>
      </c>
    </row>
    <row r="40" spans="1:9" ht="25.5" x14ac:dyDescent="0.25">
      <c r="A40" s="5" t="s">
        <v>41</v>
      </c>
      <c r="B40" s="15">
        <v>0</v>
      </c>
      <c r="C40" s="15"/>
      <c r="D40" s="15"/>
      <c r="E40" s="15">
        <v>30036400</v>
      </c>
      <c r="F40" s="15"/>
      <c r="G40" s="15"/>
      <c r="H40" s="15"/>
      <c r="I40" s="15">
        <f t="shared" si="11"/>
        <v>30036400</v>
      </c>
    </row>
    <row r="41" spans="1:9" ht="25.5" x14ac:dyDescent="0.25">
      <c r="A41" s="5" t="s">
        <v>42</v>
      </c>
      <c r="B41" s="15">
        <v>207599161.97</v>
      </c>
      <c r="C41" s="15">
        <v>34921961.880000003</v>
      </c>
      <c r="D41" s="15"/>
      <c r="E41" s="15">
        <v>36220310.270000003</v>
      </c>
      <c r="F41" s="15"/>
      <c r="G41" s="15"/>
      <c r="H41" s="15"/>
      <c r="I41" s="15">
        <f t="shared" si="11"/>
        <v>278741434.12</v>
      </c>
    </row>
    <row r="42" spans="1:9" x14ac:dyDescent="0.25">
      <c r="A42" s="5" t="s">
        <v>43</v>
      </c>
      <c r="B42" s="15">
        <v>891703889.22000003</v>
      </c>
      <c r="C42" s="15"/>
      <c r="D42" s="15"/>
      <c r="E42" s="15">
        <v>11502137.57</v>
      </c>
      <c r="F42" s="15"/>
      <c r="G42" s="15"/>
      <c r="H42" s="15"/>
      <c r="I42" s="15">
        <f t="shared" si="11"/>
        <v>903206026.79000008</v>
      </c>
    </row>
    <row r="43" spans="1:9" x14ac:dyDescent="0.25">
      <c r="A43" s="5" t="s">
        <v>10</v>
      </c>
      <c r="B43" s="15">
        <v>53787698</v>
      </c>
      <c r="C43" s="15"/>
      <c r="D43" s="15"/>
      <c r="E43" s="15">
        <v>5878612.5999999996</v>
      </c>
      <c r="F43" s="15"/>
      <c r="G43" s="15"/>
      <c r="H43" s="15"/>
      <c r="I43" s="15">
        <f t="shared" si="11"/>
        <v>59666310.600000001</v>
      </c>
    </row>
    <row r="44" spans="1:9" s="12" customFormat="1" x14ac:dyDescent="0.25">
      <c r="A44" s="6" t="s">
        <v>44</v>
      </c>
      <c r="B44" s="14">
        <f>B45</f>
        <v>0</v>
      </c>
      <c r="C44" s="14">
        <f t="shared" ref="C44:I44" si="15">C45</f>
        <v>52247</v>
      </c>
      <c r="D44" s="14">
        <f t="shared" si="15"/>
        <v>0</v>
      </c>
      <c r="E44" s="14">
        <f t="shared" si="15"/>
        <v>0</v>
      </c>
      <c r="F44" s="14">
        <f t="shared" si="15"/>
        <v>0</v>
      </c>
      <c r="G44" s="14">
        <f t="shared" si="15"/>
        <v>0</v>
      </c>
      <c r="H44" s="14">
        <f t="shared" si="15"/>
        <v>0</v>
      </c>
      <c r="I44" s="14">
        <f t="shared" si="15"/>
        <v>52247</v>
      </c>
    </row>
    <row r="45" spans="1:9" ht="25.5" x14ac:dyDescent="0.25">
      <c r="A45" s="5" t="s">
        <v>45</v>
      </c>
      <c r="B45" s="15">
        <v>0</v>
      </c>
      <c r="C45" s="15">
        <v>52247</v>
      </c>
      <c r="D45" s="15"/>
      <c r="E45" s="15"/>
      <c r="F45" s="15"/>
      <c r="G45" s="15"/>
      <c r="H45" s="15"/>
      <c r="I45" s="15">
        <f t="shared" si="11"/>
        <v>52247</v>
      </c>
    </row>
    <row r="46" spans="1:9" x14ac:dyDescent="0.25">
      <c r="A46" s="7" t="s">
        <v>11</v>
      </c>
      <c r="B46" s="15"/>
      <c r="C46" s="15"/>
      <c r="D46" s="15"/>
      <c r="E46" s="15"/>
      <c r="F46" s="15"/>
      <c r="G46" s="15"/>
      <c r="H46" s="15"/>
      <c r="I46" s="15">
        <f t="shared" si="11"/>
        <v>0</v>
      </c>
    </row>
    <row r="47" spans="1:9" x14ac:dyDescent="0.25">
      <c r="A47" s="9" t="s">
        <v>46</v>
      </c>
      <c r="B47" s="14">
        <f>B48+B49+B50+B51+B52+B53</f>
        <v>133066400</v>
      </c>
      <c r="C47" s="14">
        <f t="shared" ref="C47:I47" si="16">C48+C49+C50+C51+C52+C53</f>
        <v>6958000</v>
      </c>
      <c r="D47" s="14">
        <f t="shared" si="16"/>
        <v>0</v>
      </c>
      <c r="E47" s="14">
        <f t="shared" si="16"/>
        <v>9913329.2899999991</v>
      </c>
      <c r="F47" s="14">
        <f t="shared" si="16"/>
        <v>0</v>
      </c>
      <c r="G47" s="14">
        <f t="shared" si="16"/>
        <v>0</v>
      </c>
      <c r="H47" s="14">
        <f t="shared" si="16"/>
        <v>0</v>
      </c>
      <c r="I47" s="14">
        <f t="shared" si="16"/>
        <v>149937729.28999999</v>
      </c>
    </row>
    <row r="48" spans="1:9" ht="25.5" x14ac:dyDescent="0.25">
      <c r="A48" s="8" t="s">
        <v>86</v>
      </c>
      <c r="B48" s="15">
        <v>4627000</v>
      </c>
      <c r="C48" s="15"/>
      <c r="D48" s="15"/>
      <c r="E48" s="15">
        <v>338500</v>
      </c>
      <c r="F48" s="15"/>
      <c r="G48" s="15"/>
      <c r="H48" s="15"/>
      <c r="I48" s="15">
        <f t="shared" si="11"/>
        <v>4965500</v>
      </c>
    </row>
    <row r="49" spans="1:9" x14ac:dyDescent="0.25">
      <c r="A49" s="8" t="s">
        <v>87</v>
      </c>
      <c r="B49" s="15">
        <v>100428000</v>
      </c>
      <c r="C49" s="15">
        <v>1158000</v>
      </c>
      <c r="D49" s="15"/>
      <c r="E49" s="15">
        <v>6298000</v>
      </c>
      <c r="F49" s="15"/>
      <c r="G49" s="15"/>
      <c r="H49" s="15"/>
      <c r="I49" s="15">
        <f t="shared" si="11"/>
        <v>107884000</v>
      </c>
    </row>
    <row r="50" spans="1:9" x14ac:dyDescent="0.25">
      <c r="A50" s="8" t="s">
        <v>47</v>
      </c>
      <c r="B50" s="15">
        <v>377700</v>
      </c>
      <c r="C50" s="15"/>
      <c r="D50" s="15"/>
      <c r="E50" s="15"/>
      <c r="F50" s="15"/>
      <c r="G50" s="15"/>
      <c r="H50" s="15"/>
      <c r="I50" s="15">
        <f t="shared" si="11"/>
        <v>377700</v>
      </c>
    </row>
    <row r="51" spans="1:9" x14ac:dyDescent="0.25">
      <c r="A51" s="8" t="s">
        <v>48</v>
      </c>
      <c r="B51" s="15">
        <v>0</v>
      </c>
      <c r="C51" s="15"/>
      <c r="D51" s="15"/>
      <c r="E51" s="15">
        <v>884000</v>
      </c>
      <c r="F51" s="15"/>
      <c r="G51" s="15"/>
      <c r="H51" s="15"/>
      <c r="I51" s="15">
        <f t="shared" si="11"/>
        <v>884000</v>
      </c>
    </row>
    <row r="52" spans="1:9" x14ac:dyDescent="0.25">
      <c r="A52" s="8" t="s">
        <v>49</v>
      </c>
      <c r="B52" s="15">
        <v>1000000</v>
      </c>
      <c r="C52" s="15"/>
      <c r="D52" s="15"/>
      <c r="E52" s="15"/>
      <c r="F52" s="15"/>
      <c r="G52" s="15"/>
      <c r="H52" s="15"/>
      <c r="I52" s="15">
        <f t="shared" si="11"/>
        <v>1000000</v>
      </c>
    </row>
    <row r="53" spans="1:9" x14ac:dyDescent="0.25">
      <c r="A53" s="8" t="s">
        <v>50</v>
      </c>
      <c r="B53" s="15">
        <v>26633700</v>
      </c>
      <c r="C53" s="15">
        <v>5800000</v>
      </c>
      <c r="D53" s="15"/>
      <c r="E53" s="15">
        <v>2392829.29</v>
      </c>
      <c r="F53" s="15"/>
      <c r="G53" s="15"/>
      <c r="H53" s="15"/>
      <c r="I53" s="15">
        <f t="shared" si="11"/>
        <v>34826529.289999999</v>
      </c>
    </row>
    <row r="54" spans="1:9" x14ac:dyDescent="0.25">
      <c r="A54" s="9" t="s">
        <v>51</v>
      </c>
      <c r="B54" s="14">
        <f>B55</f>
        <v>2324700</v>
      </c>
      <c r="C54" s="14">
        <f t="shared" ref="C54:I54" si="17">C55</f>
        <v>0</v>
      </c>
      <c r="D54" s="14">
        <f t="shared" si="17"/>
        <v>0</v>
      </c>
      <c r="E54" s="14">
        <f t="shared" si="17"/>
        <v>138900</v>
      </c>
      <c r="F54" s="14">
        <f t="shared" si="17"/>
        <v>0</v>
      </c>
      <c r="G54" s="14">
        <f t="shared" si="17"/>
        <v>0</v>
      </c>
      <c r="H54" s="14">
        <f t="shared" si="17"/>
        <v>0</v>
      </c>
      <c r="I54" s="14">
        <f t="shared" si="17"/>
        <v>2463600</v>
      </c>
    </row>
    <row r="55" spans="1:9" x14ac:dyDescent="0.25">
      <c r="A55" s="8" t="s">
        <v>52</v>
      </c>
      <c r="B55" s="15">
        <v>2324700</v>
      </c>
      <c r="C55" s="15"/>
      <c r="D55" s="15"/>
      <c r="E55" s="15">
        <v>138900</v>
      </c>
      <c r="F55" s="15"/>
      <c r="G55" s="15"/>
      <c r="H55" s="15"/>
      <c r="I55" s="15">
        <f t="shared" si="11"/>
        <v>2463600</v>
      </c>
    </row>
    <row r="56" spans="1:9" ht="25.5" x14ac:dyDescent="0.25">
      <c r="A56" s="9" t="s">
        <v>53</v>
      </c>
      <c r="B56" s="14">
        <f>B57</f>
        <v>5225000</v>
      </c>
      <c r="C56" s="14">
        <f t="shared" ref="C56:I56" si="18">C57</f>
        <v>2037000</v>
      </c>
      <c r="D56" s="14">
        <f t="shared" si="18"/>
        <v>0</v>
      </c>
      <c r="E56" s="14">
        <f t="shared" si="18"/>
        <v>661400</v>
      </c>
      <c r="F56" s="14">
        <f t="shared" si="18"/>
        <v>0</v>
      </c>
      <c r="G56" s="14">
        <f t="shared" si="18"/>
        <v>0</v>
      </c>
      <c r="H56" s="14">
        <f t="shared" si="18"/>
        <v>0</v>
      </c>
      <c r="I56" s="14">
        <f t="shared" si="18"/>
        <v>7923400</v>
      </c>
    </row>
    <row r="57" spans="1:9" ht="25.5" x14ac:dyDescent="0.25">
      <c r="A57" s="8" t="s">
        <v>88</v>
      </c>
      <c r="B57" s="15">
        <v>5225000</v>
      </c>
      <c r="C57" s="15">
        <v>2037000</v>
      </c>
      <c r="D57" s="15"/>
      <c r="E57" s="15">
        <v>661400</v>
      </c>
      <c r="F57" s="15"/>
      <c r="G57" s="15"/>
      <c r="H57" s="15"/>
      <c r="I57" s="15">
        <f t="shared" si="11"/>
        <v>7923400</v>
      </c>
    </row>
    <row r="58" spans="1:9" x14ac:dyDescent="0.25">
      <c r="A58" s="9" t="s">
        <v>54</v>
      </c>
      <c r="B58" s="14">
        <f>B59+B60+B61+B62</f>
        <v>117402300</v>
      </c>
      <c r="C58" s="14">
        <f t="shared" ref="C58:I58" si="19">C59+C60+C61+C62</f>
        <v>59997690</v>
      </c>
      <c r="D58" s="14">
        <f t="shared" si="19"/>
        <v>0</v>
      </c>
      <c r="E58" s="14">
        <f t="shared" si="19"/>
        <v>-4948476.28</v>
      </c>
      <c r="F58" s="14">
        <f t="shared" si="19"/>
        <v>0</v>
      </c>
      <c r="G58" s="14">
        <f t="shared" si="19"/>
        <v>0</v>
      </c>
      <c r="H58" s="14">
        <f t="shared" si="19"/>
        <v>0</v>
      </c>
      <c r="I58" s="14">
        <f t="shared" si="19"/>
        <v>172451513.72</v>
      </c>
    </row>
    <row r="59" spans="1:9" x14ac:dyDescent="0.25">
      <c r="A59" s="8" t="s">
        <v>55</v>
      </c>
      <c r="B59" s="15">
        <v>8755300</v>
      </c>
      <c r="C59" s="15"/>
      <c r="D59" s="15"/>
      <c r="E59" s="15"/>
      <c r="F59" s="15"/>
      <c r="G59" s="15"/>
      <c r="H59" s="15"/>
      <c r="I59" s="15">
        <f t="shared" si="11"/>
        <v>8755300</v>
      </c>
    </row>
    <row r="60" spans="1:9" x14ac:dyDescent="0.25">
      <c r="A60" s="8" t="s">
        <v>56</v>
      </c>
      <c r="B60" s="15">
        <v>11500000</v>
      </c>
      <c r="C60" s="15">
        <v>850000</v>
      </c>
      <c r="D60" s="15"/>
      <c r="E60" s="15">
        <v>-159244.28</v>
      </c>
      <c r="F60" s="15"/>
      <c r="G60" s="15"/>
      <c r="H60" s="15"/>
      <c r="I60" s="15">
        <f t="shared" si="11"/>
        <v>12190755.720000001</v>
      </c>
    </row>
    <row r="61" spans="1:9" x14ac:dyDescent="0.25">
      <c r="A61" s="8" t="s">
        <v>57</v>
      </c>
      <c r="B61" s="15">
        <v>84257000</v>
      </c>
      <c r="C61" s="15">
        <v>55900460</v>
      </c>
      <c r="D61" s="15"/>
      <c r="E61" s="15">
        <v>-5380000</v>
      </c>
      <c r="F61" s="15"/>
      <c r="G61" s="15"/>
      <c r="H61" s="15"/>
      <c r="I61" s="15">
        <f t="shared" si="11"/>
        <v>134777460</v>
      </c>
    </row>
    <row r="62" spans="1:9" x14ac:dyDescent="0.25">
      <c r="A62" s="8" t="s">
        <v>58</v>
      </c>
      <c r="B62" s="15">
        <v>12890000</v>
      </c>
      <c r="C62" s="15">
        <v>3247230</v>
      </c>
      <c r="D62" s="15"/>
      <c r="E62" s="15">
        <v>590768</v>
      </c>
      <c r="F62" s="15"/>
      <c r="G62" s="15"/>
      <c r="H62" s="15"/>
      <c r="I62" s="15">
        <f t="shared" si="11"/>
        <v>16727998</v>
      </c>
    </row>
    <row r="63" spans="1:9" x14ac:dyDescent="0.25">
      <c r="A63" s="9" t="s">
        <v>59</v>
      </c>
      <c r="B63" s="14">
        <f>B64+B65+B66+B67</f>
        <v>20751085.809999999</v>
      </c>
      <c r="C63" s="14">
        <f t="shared" ref="C63:I63" si="20">C64+C65+C66+C67</f>
        <v>59764294.609999999</v>
      </c>
      <c r="D63" s="14">
        <f t="shared" si="20"/>
        <v>0</v>
      </c>
      <c r="E63" s="14">
        <f t="shared" si="20"/>
        <v>28484739.969999999</v>
      </c>
      <c r="F63" s="14">
        <f t="shared" si="20"/>
        <v>0</v>
      </c>
      <c r="G63" s="14">
        <f t="shared" si="20"/>
        <v>0</v>
      </c>
      <c r="H63" s="14">
        <f t="shared" si="20"/>
        <v>0</v>
      </c>
      <c r="I63" s="14">
        <f t="shared" si="20"/>
        <v>109000120.39</v>
      </c>
    </row>
    <row r="64" spans="1:9" x14ac:dyDescent="0.25">
      <c r="A64" s="8" t="s">
        <v>60</v>
      </c>
      <c r="B64" s="15">
        <v>4401223.5</v>
      </c>
      <c r="C64" s="15">
        <v>414936</v>
      </c>
      <c r="D64" s="15"/>
      <c r="E64" s="15">
        <v>2369769.61</v>
      </c>
      <c r="F64" s="15"/>
      <c r="G64" s="15"/>
      <c r="H64" s="15"/>
      <c r="I64" s="15">
        <f t="shared" si="11"/>
        <v>7185929.1099999994</v>
      </c>
    </row>
    <row r="65" spans="1:9" x14ac:dyDescent="0.25">
      <c r="A65" s="8" t="s">
        <v>61</v>
      </c>
      <c r="B65" s="15">
        <v>8249862.3099999996</v>
      </c>
      <c r="C65" s="15">
        <v>14514818.609999999</v>
      </c>
      <c r="D65" s="15"/>
      <c r="E65" s="15">
        <v>-1600095.29</v>
      </c>
      <c r="F65" s="15"/>
      <c r="G65" s="15"/>
      <c r="H65" s="15"/>
      <c r="I65" s="15">
        <f t="shared" si="11"/>
        <v>21164585.629999999</v>
      </c>
    </row>
    <row r="66" spans="1:9" x14ac:dyDescent="0.25">
      <c r="A66" s="8" t="s">
        <v>62</v>
      </c>
      <c r="B66" s="16">
        <v>0</v>
      </c>
      <c r="C66" s="15">
        <v>44834540</v>
      </c>
      <c r="D66" s="15"/>
      <c r="E66" s="15">
        <v>27715065.649999999</v>
      </c>
      <c r="F66" s="15"/>
      <c r="G66" s="15"/>
      <c r="H66" s="15"/>
      <c r="I66" s="15">
        <f t="shared" si="11"/>
        <v>72549605.650000006</v>
      </c>
    </row>
    <row r="67" spans="1:9" x14ac:dyDescent="0.25">
      <c r="A67" s="8" t="s">
        <v>63</v>
      </c>
      <c r="B67" s="15">
        <v>8100000</v>
      </c>
      <c r="C67" s="15"/>
      <c r="D67" s="15"/>
      <c r="E67" s="15"/>
      <c r="F67" s="15"/>
      <c r="G67" s="15"/>
      <c r="H67" s="15"/>
      <c r="I67" s="15">
        <f t="shared" si="11"/>
        <v>8100000</v>
      </c>
    </row>
    <row r="68" spans="1:9" x14ac:dyDescent="0.25">
      <c r="A68" s="9" t="s">
        <v>64</v>
      </c>
      <c r="B68" s="14">
        <f>B69</f>
        <v>2000000</v>
      </c>
      <c r="C68" s="14">
        <f t="shared" ref="C68:I68" si="21">C69</f>
        <v>3000000</v>
      </c>
      <c r="D68" s="14">
        <f t="shared" si="21"/>
        <v>0</v>
      </c>
      <c r="E68" s="14">
        <f t="shared" si="21"/>
        <v>0</v>
      </c>
      <c r="F68" s="14">
        <f t="shared" si="21"/>
        <v>0</v>
      </c>
      <c r="G68" s="14">
        <f t="shared" si="21"/>
        <v>0</v>
      </c>
      <c r="H68" s="14">
        <f t="shared" si="21"/>
        <v>0</v>
      </c>
      <c r="I68" s="14">
        <f t="shared" si="21"/>
        <v>5000000</v>
      </c>
    </row>
    <row r="69" spans="1:9" x14ac:dyDescent="0.25">
      <c r="A69" s="8" t="s">
        <v>65</v>
      </c>
      <c r="B69" s="15">
        <v>2000000</v>
      </c>
      <c r="C69" s="15">
        <v>3000000</v>
      </c>
      <c r="D69" s="15"/>
      <c r="E69" s="15"/>
      <c r="F69" s="15"/>
      <c r="G69" s="15"/>
      <c r="H69" s="15"/>
      <c r="I69" s="15">
        <f t="shared" si="11"/>
        <v>5000000</v>
      </c>
    </row>
    <row r="70" spans="1:9" s="12" customFormat="1" x14ac:dyDescent="0.25">
      <c r="A70" s="9" t="s">
        <v>66</v>
      </c>
      <c r="B70" s="17">
        <f>B75+B74+B73+B72+B71</f>
        <v>1330963392.4000001</v>
      </c>
      <c r="C70" s="14">
        <f t="shared" ref="C70:I70" si="22">C75+C74+C73+C72+C71</f>
        <v>22222560</v>
      </c>
      <c r="D70" s="14">
        <f t="shared" si="22"/>
        <v>0</v>
      </c>
      <c r="E70" s="14">
        <f t="shared" si="22"/>
        <v>20042759.68</v>
      </c>
      <c r="F70" s="14">
        <f t="shared" si="22"/>
        <v>0</v>
      </c>
      <c r="G70" s="14">
        <f t="shared" si="22"/>
        <v>0</v>
      </c>
      <c r="H70" s="14">
        <f t="shared" si="22"/>
        <v>0</v>
      </c>
      <c r="I70" s="14">
        <f t="shared" si="22"/>
        <v>1373228712.0799999</v>
      </c>
    </row>
    <row r="71" spans="1:9" x14ac:dyDescent="0.25">
      <c r="A71" s="8" t="s">
        <v>67</v>
      </c>
      <c r="B71" s="15">
        <v>420901500</v>
      </c>
      <c r="C71" s="15">
        <v>7975160</v>
      </c>
      <c r="D71" s="15"/>
      <c r="E71" s="15">
        <v>127929.79</v>
      </c>
      <c r="F71" s="15"/>
      <c r="G71" s="15"/>
      <c r="H71" s="15"/>
      <c r="I71" s="15">
        <f t="shared" si="11"/>
        <v>429004589.79000002</v>
      </c>
    </row>
    <row r="72" spans="1:9" x14ac:dyDescent="0.25">
      <c r="A72" s="8" t="s">
        <v>68</v>
      </c>
      <c r="B72" s="15">
        <v>693539569.42999995</v>
      </c>
      <c r="C72" s="15">
        <v>12747400</v>
      </c>
      <c r="D72" s="15"/>
      <c r="E72" s="15">
        <v>21087270.210000001</v>
      </c>
      <c r="F72" s="15"/>
      <c r="G72" s="15"/>
      <c r="H72" s="15"/>
      <c r="I72" s="15">
        <f t="shared" si="11"/>
        <v>727374239.63999999</v>
      </c>
    </row>
    <row r="73" spans="1:9" x14ac:dyDescent="0.25">
      <c r="A73" s="8" t="s">
        <v>69</v>
      </c>
      <c r="B73" s="15">
        <v>142022222.97</v>
      </c>
      <c r="C73" s="15">
        <v>700000</v>
      </c>
      <c r="D73" s="15"/>
      <c r="E73" s="15">
        <v>-1763394.49</v>
      </c>
      <c r="F73" s="15"/>
      <c r="G73" s="15"/>
      <c r="H73" s="15"/>
      <c r="I73" s="15">
        <f t="shared" si="11"/>
        <v>140958828.47999999</v>
      </c>
    </row>
    <row r="74" spans="1:9" x14ac:dyDescent="0.25">
      <c r="A74" s="8" t="s">
        <v>70</v>
      </c>
      <c r="B74" s="15">
        <v>33221100</v>
      </c>
      <c r="C74" s="15">
        <v>800000</v>
      </c>
      <c r="D74" s="15"/>
      <c r="E74" s="15">
        <v>-2958400</v>
      </c>
      <c r="F74" s="15"/>
      <c r="G74" s="15"/>
      <c r="H74" s="15"/>
      <c r="I74" s="15">
        <f t="shared" si="11"/>
        <v>31062700</v>
      </c>
    </row>
    <row r="75" spans="1:9" x14ac:dyDescent="0.25">
      <c r="A75" s="8" t="s">
        <v>71</v>
      </c>
      <c r="B75" s="15">
        <v>41279000</v>
      </c>
      <c r="C75" s="15"/>
      <c r="D75" s="15"/>
      <c r="E75" s="15">
        <v>3549354.17</v>
      </c>
      <c r="F75" s="15"/>
      <c r="G75" s="15"/>
      <c r="H75" s="15"/>
      <c r="I75" s="15">
        <f t="shared" si="11"/>
        <v>44828354.170000002</v>
      </c>
    </row>
    <row r="76" spans="1:9" x14ac:dyDescent="0.25">
      <c r="A76" s="9" t="s">
        <v>72</v>
      </c>
      <c r="B76" s="14">
        <f>B77</f>
        <v>102689717.56999999</v>
      </c>
      <c r="C76" s="14">
        <f t="shared" ref="C76:I76" si="23">C77</f>
        <v>2650452.7999999998</v>
      </c>
      <c r="D76" s="14">
        <f t="shared" si="23"/>
        <v>0</v>
      </c>
      <c r="E76" s="14">
        <f t="shared" si="23"/>
        <v>6756358.3300000001</v>
      </c>
      <c r="F76" s="14">
        <f t="shared" si="23"/>
        <v>0</v>
      </c>
      <c r="G76" s="14">
        <f t="shared" si="23"/>
        <v>0</v>
      </c>
      <c r="H76" s="14">
        <f t="shared" si="23"/>
        <v>0</v>
      </c>
      <c r="I76" s="14">
        <f t="shared" si="23"/>
        <v>112096528.69999999</v>
      </c>
    </row>
    <row r="77" spans="1:9" x14ac:dyDescent="0.25">
      <c r="A77" s="8" t="s">
        <v>73</v>
      </c>
      <c r="B77" s="15">
        <v>102689717.56999999</v>
      </c>
      <c r="C77" s="15">
        <v>2650452.7999999998</v>
      </c>
      <c r="D77" s="15"/>
      <c r="E77" s="15">
        <v>6756358.3300000001</v>
      </c>
      <c r="F77" s="15"/>
      <c r="G77" s="15"/>
      <c r="H77" s="15"/>
      <c r="I77" s="15">
        <f t="shared" si="11"/>
        <v>112096528.69999999</v>
      </c>
    </row>
    <row r="78" spans="1:9" x14ac:dyDescent="0.25">
      <c r="A78" s="9" t="s">
        <v>74</v>
      </c>
      <c r="B78" s="14">
        <f>B79+B80+B81</f>
        <v>136855553.41</v>
      </c>
      <c r="C78" s="14">
        <f t="shared" ref="C78:I78" si="24">C79+C80+C81</f>
        <v>0</v>
      </c>
      <c r="D78" s="14">
        <f t="shared" si="24"/>
        <v>0</v>
      </c>
      <c r="E78" s="14">
        <f t="shared" si="24"/>
        <v>2139501.8699999996</v>
      </c>
      <c r="F78" s="14">
        <f t="shared" si="24"/>
        <v>0</v>
      </c>
      <c r="G78" s="14">
        <f t="shared" si="24"/>
        <v>0</v>
      </c>
      <c r="H78" s="14">
        <f t="shared" si="24"/>
        <v>0</v>
      </c>
      <c r="I78" s="14">
        <f t="shared" si="24"/>
        <v>138995055.28</v>
      </c>
    </row>
    <row r="79" spans="1:9" x14ac:dyDescent="0.25">
      <c r="A79" s="8" t="s">
        <v>75</v>
      </c>
      <c r="B79" s="15">
        <v>2700000</v>
      </c>
      <c r="C79" s="15"/>
      <c r="D79" s="15"/>
      <c r="E79" s="15">
        <v>-20956.740000000002</v>
      </c>
      <c r="F79" s="15"/>
      <c r="G79" s="15"/>
      <c r="H79" s="15"/>
      <c r="I79" s="15">
        <f t="shared" si="11"/>
        <v>2679043.2599999998</v>
      </c>
    </row>
    <row r="80" spans="1:9" x14ac:dyDescent="0.25">
      <c r="A80" s="8" t="s">
        <v>76</v>
      </c>
      <c r="B80" s="15">
        <v>3798700</v>
      </c>
      <c r="C80" s="15"/>
      <c r="D80" s="15"/>
      <c r="E80" s="15">
        <v>5087214</v>
      </c>
      <c r="F80" s="15"/>
      <c r="G80" s="15"/>
      <c r="H80" s="15"/>
      <c r="I80" s="15">
        <f t="shared" si="11"/>
        <v>8885914</v>
      </c>
    </row>
    <row r="81" spans="1:9" x14ac:dyDescent="0.25">
      <c r="A81" s="8" t="s">
        <v>77</v>
      </c>
      <c r="B81" s="15">
        <v>130356853.41</v>
      </c>
      <c r="C81" s="15"/>
      <c r="D81" s="15"/>
      <c r="E81" s="15">
        <v>-2926755.39</v>
      </c>
      <c r="F81" s="15"/>
      <c r="G81" s="15"/>
      <c r="H81" s="15"/>
      <c r="I81" s="15">
        <f t="shared" si="11"/>
        <v>127430098.02</v>
      </c>
    </row>
    <row r="82" spans="1:9" x14ac:dyDescent="0.25">
      <c r="A82" s="9" t="s">
        <v>78</v>
      </c>
      <c r="B82" s="14">
        <f>B83</f>
        <v>43296000</v>
      </c>
      <c r="C82" s="14">
        <f t="shared" ref="C82:I82" si="25">C83</f>
        <v>10450000</v>
      </c>
      <c r="D82" s="14">
        <f t="shared" si="25"/>
        <v>0</v>
      </c>
      <c r="E82" s="14">
        <f t="shared" si="25"/>
        <v>-3580600</v>
      </c>
      <c r="F82" s="14">
        <f t="shared" si="25"/>
        <v>0</v>
      </c>
      <c r="G82" s="14">
        <f t="shared" si="25"/>
        <v>0</v>
      </c>
      <c r="H82" s="14">
        <f t="shared" si="25"/>
        <v>0</v>
      </c>
      <c r="I82" s="14">
        <f t="shared" si="25"/>
        <v>50165400</v>
      </c>
    </row>
    <row r="83" spans="1:9" x14ac:dyDescent="0.25">
      <c r="A83" s="8" t="s">
        <v>79</v>
      </c>
      <c r="B83" s="15">
        <v>43296000</v>
      </c>
      <c r="C83" s="15">
        <v>10450000</v>
      </c>
      <c r="D83" s="15"/>
      <c r="E83" s="15">
        <v>-3580600</v>
      </c>
      <c r="F83" s="15"/>
      <c r="G83" s="15"/>
      <c r="H83" s="15"/>
      <c r="I83" s="15">
        <f t="shared" si="11"/>
        <v>50165400</v>
      </c>
    </row>
    <row r="84" spans="1:9" x14ac:dyDescent="0.25">
      <c r="A84" s="9" t="s">
        <v>80</v>
      </c>
      <c r="B84" s="14">
        <f>B85+B86</f>
        <v>4777000</v>
      </c>
      <c r="C84" s="14">
        <f t="shared" ref="C84:I84" si="26">C85+C86</f>
        <v>0</v>
      </c>
      <c r="D84" s="14">
        <f t="shared" si="26"/>
        <v>0</v>
      </c>
      <c r="E84" s="14">
        <f t="shared" si="26"/>
        <v>0</v>
      </c>
      <c r="F84" s="14">
        <f t="shared" si="26"/>
        <v>0</v>
      </c>
      <c r="G84" s="14">
        <f t="shared" si="26"/>
        <v>0</v>
      </c>
      <c r="H84" s="14">
        <f t="shared" si="26"/>
        <v>0</v>
      </c>
      <c r="I84" s="14">
        <f t="shared" si="26"/>
        <v>4777000</v>
      </c>
    </row>
    <row r="85" spans="1:9" x14ac:dyDescent="0.25">
      <c r="A85" s="8" t="s">
        <v>81</v>
      </c>
      <c r="B85" s="15">
        <v>3670000</v>
      </c>
      <c r="C85" s="15"/>
      <c r="D85" s="15"/>
      <c r="E85" s="15"/>
      <c r="F85" s="15"/>
      <c r="G85" s="15"/>
      <c r="H85" s="15"/>
      <c r="I85" s="15">
        <f t="shared" si="11"/>
        <v>3670000</v>
      </c>
    </row>
    <row r="86" spans="1:9" x14ac:dyDescent="0.25">
      <c r="A86" s="8" t="s">
        <v>82</v>
      </c>
      <c r="B86" s="15">
        <v>1107000</v>
      </c>
      <c r="C86" s="15"/>
      <c r="D86" s="15"/>
      <c r="E86" s="15"/>
      <c r="F86" s="15"/>
      <c r="G86" s="15"/>
      <c r="H86" s="15"/>
      <c r="I86" s="15">
        <f t="shared" si="11"/>
        <v>1107000</v>
      </c>
    </row>
    <row r="87" spans="1:9" ht="27.75" customHeight="1" x14ac:dyDescent="0.25">
      <c r="A87" s="9" t="s">
        <v>83</v>
      </c>
      <c r="B87" s="14">
        <f>B88+B89</f>
        <v>73890000</v>
      </c>
      <c r="C87" s="14">
        <f t="shared" ref="C87:I87" si="27">C88+C89</f>
        <v>3154793</v>
      </c>
      <c r="D87" s="14">
        <f t="shared" si="27"/>
        <v>0</v>
      </c>
      <c r="E87" s="14">
        <f t="shared" si="27"/>
        <v>14209649.5</v>
      </c>
      <c r="F87" s="14">
        <f t="shared" si="27"/>
        <v>0</v>
      </c>
      <c r="G87" s="14">
        <f t="shared" si="27"/>
        <v>0</v>
      </c>
      <c r="H87" s="14">
        <f t="shared" si="27"/>
        <v>0</v>
      </c>
      <c r="I87" s="14">
        <f t="shared" si="27"/>
        <v>91254442.5</v>
      </c>
    </row>
    <row r="88" spans="1:9" ht="25.5" x14ac:dyDescent="0.25">
      <c r="A88" s="8" t="s">
        <v>84</v>
      </c>
      <c r="B88" s="15">
        <v>73890000</v>
      </c>
      <c r="C88" s="15"/>
      <c r="D88" s="15"/>
      <c r="E88" s="15">
        <v>13257900</v>
      </c>
      <c r="F88" s="15"/>
      <c r="G88" s="15"/>
      <c r="H88" s="15"/>
      <c r="I88" s="15">
        <f t="shared" si="11"/>
        <v>87147900</v>
      </c>
    </row>
    <row r="89" spans="1:9" x14ac:dyDescent="0.25">
      <c r="A89" s="8" t="s">
        <v>85</v>
      </c>
      <c r="B89" s="15">
        <v>0</v>
      </c>
      <c r="C89" s="15">
        <v>3154793</v>
      </c>
      <c r="D89" s="15"/>
      <c r="E89" s="15">
        <v>951749.5</v>
      </c>
      <c r="F89" s="15"/>
      <c r="G89" s="15"/>
      <c r="H89" s="15"/>
      <c r="I89" s="15">
        <f t="shared" si="11"/>
        <v>4106542.5</v>
      </c>
    </row>
    <row r="90" spans="1:9" s="10" customFormat="1" x14ac:dyDescent="0.25">
      <c r="A90" s="4" t="s">
        <v>12</v>
      </c>
      <c r="B90" s="13">
        <f>B87+B84+B82+B78+B76+B70+B68+B63+B58+B56+B54+B47</f>
        <v>1973241149.1900001</v>
      </c>
      <c r="C90" s="13">
        <f t="shared" ref="C90:I90" si="28">C87+C84+C82+C78+C76+C70+C68+C63+C58+C56+C54+C47</f>
        <v>170234790.41</v>
      </c>
      <c r="D90" s="13">
        <f t="shared" si="28"/>
        <v>0</v>
      </c>
      <c r="E90" s="13">
        <f t="shared" si="28"/>
        <v>73817562.359999985</v>
      </c>
      <c r="F90" s="13">
        <f t="shared" si="28"/>
        <v>0</v>
      </c>
      <c r="G90" s="13">
        <f t="shared" si="28"/>
        <v>0</v>
      </c>
      <c r="H90" s="13">
        <f t="shared" si="28"/>
        <v>0</v>
      </c>
      <c r="I90" s="13">
        <f t="shared" si="28"/>
        <v>2217293501.96</v>
      </c>
    </row>
    <row r="91" spans="1:9" x14ac:dyDescent="0.25">
      <c r="A91" s="5" t="s">
        <v>89</v>
      </c>
      <c r="B91" s="15">
        <f>B90-B35</f>
        <v>754030000</v>
      </c>
      <c r="C91" s="15">
        <f t="shared" ref="C91:I91" si="29">C90-C35</f>
        <v>135260581.53</v>
      </c>
      <c r="D91" s="15">
        <f t="shared" si="29"/>
        <v>0</v>
      </c>
      <c r="E91" s="15">
        <f>E90-E35</f>
        <v>-9819898.0800000131</v>
      </c>
      <c r="F91" s="15">
        <f t="shared" si="29"/>
        <v>0</v>
      </c>
      <c r="G91" s="15">
        <f t="shared" si="29"/>
        <v>0</v>
      </c>
      <c r="H91" s="15">
        <f t="shared" si="29"/>
        <v>0</v>
      </c>
      <c r="I91" s="15">
        <f t="shared" si="29"/>
        <v>879470683.45000005</v>
      </c>
    </row>
    <row r="92" spans="1:9" x14ac:dyDescent="0.25">
      <c r="A92" s="5" t="s">
        <v>90</v>
      </c>
      <c r="B92" s="15">
        <f>B6-B90</f>
        <v>-39565000</v>
      </c>
      <c r="C92" s="15">
        <f t="shared" ref="C92:I92" si="30">C6-C90</f>
        <v>-133915581.53</v>
      </c>
      <c r="D92" s="15">
        <f t="shared" si="30"/>
        <v>0</v>
      </c>
      <c r="E92" s="15">
        <f t="shared" si="30"/>
        <v>19564898.080000013</v>
      </c>
      <c r="F92" s="15">
        <f t="shared" si="30"/>
        <v>0</v>
      </c>
      <c r="G92" s="15">
        <f t="shared" si="30"/>
        <v>0</v>
      </c>
      <c r="H92" s="15">
        <f t="shared" si="30"/>
        <v>0</v>
      </c>
      <c r="I92" s="15">
        <f t="shared" si="30"/>
        <v>-153915683.45000005</v>
      </c>
    </row>
  </sheetData>
  <mergeCells count="2">
    <mergeCell ref="H3:I3"/>
    <mergeCell ref="A1:I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2023-02-01T05:52:51Z</cp:lastPrinted>
  <dcterms:created xsi:type="dcterms:W3CDTF">2023-02-01T03:27:10Z</dcterms:created>
  <dcterms:modified xsi:type="dcterms:W3CDTF">2023-02-01T05:55:36Z</dcterms:modified>
</cp:coreProperties>
</file>