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айон3" sheetId="3" r:id="rId1"/>
  </sheets>
  <calcPr calcId="152511"/>
</workbook>
</file>

<file path=xl/calcChain.xml><?xml version="1.0" encoding="utf-8"?>
<calcChain xmlns="http://schemas.openxmlformats.org/spreadsheetml/2006/main">
  <c r="C52" i="3" l="1"/>
  <c r="B52" i="3"/>
  <c r="C50" i="3"/>
  <c r="B50" i="3"/>
  <c r="D64" i="3"/>
  <c r="C28" i="3"/>
  <c r="C25" i="3"/>
  <c r="B25" i="3"/>
  <c r="C5" i="3"/>
  <c r="B24" i="3" l="1"/>
  <c r="C62" i="3" l="1"/>
  <c r="D19" i="3" l="1"/>
  <c r="D9" i="3" l="1"/>
  <c r="C57" i="3" l="1"/>
  <c r="B57" i="3"/>
  <c r="D42" i="3" l="1"/>
  <c r="C23" i="3"/>
  <c r="B23" i="3"/>
  <c r="D24" i="3" l="1"/>
  <c r="D25" i="3"/>
  <c r="D26" i="3"/>
  <c r="D27" i="3"/>
  <c r="D28" i="3"/>
  <c r="D30" i="3"/>
  <c r="D23" i="3"/>
  <c r="C43" i="3"/>
  <c r="D43" i="3"/>
  <c r="B43" i="3"/>
  <c r="D18" i="3" l="1"/>
  <c r="D17" i="3" l="1"/>
  <c r="D16" i="3"/>
  <c r="D15" i="3"/>
  <c r="D14" i="3"/>
  <c r="D13" i="3"/>
  <c r="D11" i="3"/>
  <c r="D10" i="3"/>
  <c r="D8" i="3"/>
  <c r="D7" i="3"/>
  <c r="D6" i="3"/>
  <c r="D32" i="3"/>
  <c r="D37" i="3"/>
  <c r="D36" i="3"/>
  <c r="D35" i="3"/>
  <c r="D34" i="3"/>
  <c r="D41" i="3"/>
  <c r="D40" i="3"/>
  <c r="D39" i="3"/>
  <c r="D50" i="3"/>
  <c r="D49" i="3"/>
  <c r="D48" i="3"/>
  <c r="D47" i="3"/>
  <c r="D46" i="3"/>
  <c r="D52" i="3"/>
  <c r="D56" i="3"/>
  <c r="D55" i="3"/>
  <c r="D54" i="3"/>
  <c r="D61" i="3"/>
  <c r="D60" i="3"/>
  <c r="D58" i="3"/>
  <c r="D57" i="3" s="1"/>
  <c r="B5" i="3"/>
  <c r="C45" i="3"/>
  <c r="B45" i="3"/>
  <c r="C33" i="3"/>
  <c r="B33" i="3"/>
  <c r="D33" i="3" l="1"/>
  <c r="D45" i="3"/>
  <c r="D5" i="3"/>
  <c r="C20" i="3"/>
  <c r="B20" i="3"/>
  <c r="B62" i="3"/>
  <c r="D63" i="3"/>
  <c r="B38" i="3"/>
  <c r="C29" i="3"/>
  <c r="B29" i="3"/>
  <c r="C59" i="3"/>
  <c r="B59" i="3"/>
  <c r="C53" i="3"/>
  <c r="B53" i="3"/>
  <c r="C51" i="3"/>
  <c r="B51" i="3"/>
  <c r="C38" i="3"/>
  <c r="C31" i="3"/>
  <c r="B31" i="3"/>
  <c r="C65" i="3" l="1"/>
  <c r="C66" i="3" s="1"/>
  <c r="D29" i="3"/>
  <c r="B65" i="3"/>
  <c r="B66" i="3" s="1"/>
  <c r="D59" i="3"/>
  <c r="D31" i="3"/>
  <c r="D38" i="3"/>
  <c r="D62" i="3"/>
  <c r="D53" i="3"/>
  <c r="D51" i="3"/>
  <c r="D20" i="3"/>
  <c r="D65" i="3" l="1"/>
</calcChain>
</file>

<file path=xl/sharedStrings.xml><?xml version="1.0" encoding="utf-8"?>
<sst xmlns="http://schemas.openxmlformats.org/spreadsheetml/2006/main" count="68" uniqueCount="68">
  <si>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</si>
  <si>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</si>
  <si>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</si>
  <si>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</si>
  <si>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</si>
  <si>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</si>
  <si>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</si>
  <si>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</si>
  <si>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</si>
  <si>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</si>
  <si>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</si>
  <si>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</si>
  <si>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</si>
  <si>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</si>
  <si>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</si>
  <si>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</si>
  <si>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</si>
  <si>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</si>
  <si>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</si>
  <si>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</si>
  <si>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</si>
  <si>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</si>
  <si>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кинемотография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</si>
  <si>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</si>
  <si>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</si>
  <si>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</si>
  <si>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</si>
  <si>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</si>
  <si>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</si>
  <si>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</si>
  <si>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</si>
  <si>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</si>
  <si>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</si>
  <si>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</si>
  <si>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</si>
  <si>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</si>
  <si>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</si>
  <si>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</si>
  <si>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</si>
  <si>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</si>
  <si>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</si>
  <si>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</si>
  <si>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</si>
  <si>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</si>
  <si>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</si>
  <si>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</si>
  <si>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</si>
  <si>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</si>
  <si>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</si>
  <si>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</si>
  <si>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</si>
  <si>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</si>
  <si>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</si>
  <si>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</si>
  <si>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</si>
  <si>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Межбюджетнфе трансферты общего характера бюджетам бюджетной системы Российской Федерации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</si>
  <si>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</si>
  <si>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</si>
  <si>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</si>
  <si>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0703- Дополнительное образование детей</t>
  </si>
  <si>
    <t>0105 - Судебная система</t>
  </si>
  <si>
    <t>Охрана окружающей среды</t>
  </si>
  <si>
    <t>0605 - Другие вопросы в области охраны окружающей среды</t>
  </si>
  <si>
    <t>0310 - Защита населения и территории от чрезвычайных ситуаций природного и техногенного характера, пожарная безопасность</t>
  </si>
  <si>
    <t>План на 2021 год</t>
  </si>
  <si>
    <t>Отчет за текущий период 2021 года</t>
  </si>
  <si>
    <t>Отчет об исполнении  бюджета муниципального  района Мелеузовский район Республики Башкортостан за июль 2021 года</t>
  </si>
  <si>
    <t>Задолженность и перерасчеты по отмененным налогам, сборам и иным обязательным платежам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</si>
</sst>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2" fontId="2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14" zoomScaleNormal="100" workbookViewId="0">
      <selection activeCell="B20" sqref="B20"/>
    </sheetView>
  </sheetViews>
  <sheetFormatPr defaultColWidth="9.140625" defaultRowHeight="15" x14ac:dyDescent="0.25"/>
  <cols>
    <col min="1" max="1" width="84.140625" style="2" customWidth="1"/>
    <col min="2" max="2" width="15.85546875" style="1" customWidth="1"/>
    <col min="3" max="3" width="17.42578125" style="1" customWidth="1"/>
    <col min="4" max="4" width="15.140625" style="1" customWidth="1"/>
    <col min="5" max="5" width="13.140625" style="1" customWidth="1"/>
    <col min="6" max="16384" width="9.140625" style="1"/>
  </cols>
  <sheetData>
    <row r="1" spans="1:4" ht="39" customHeight="1" x14ac:dyDescent="0.25">
      <c r="A1" s="20" t="s">
        <v>66</v>
      </c>
      <c r="B1" s="20"/>
      <c r="C1" s="20"/>
      <c r="D1" s="20"/>
    </row>
    <row r="2" spans="1:4" x14ac:dyDescent="0.25">
      <c r="D2" s="3" t="s">
        <v>27</v>
      </c>
    </row>
    <row r="3" spans="1:4" ht="57" x14ac:dyDescent="0.25">
      <c r="A3" s="9" t="s">
        <v>0</v>
      </c>
      <c r="B3" s="10" t="s">
        <v>64</v>
      </c>
      <c r="C3" s="10" t="s">
        <v>65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15.75" x14ac:dyDescent="0.25">
      <c r="A5" s="5" t="s">
        <v>3</v>
      </c>
      <c r="B5" s="13">
        <f>SUM(B6:B18)</f>
        <v>645895</v>
      </c>
      <c r="C5" s="13">
        <f>SUM(C6:C18)</f>
        <v>389509.28289999999</v>
      </c>
      <c r="D5" s="17">
        <f>C5/B5*100</f>
        <v>60.30535658272629</v>
      </c>
    </row>
    <row r="6" spans="1:4" ht="15.75" x14ac:dyDescent="0.25">
      <c r="A6" s="7" t="s">
        <v>4</v>
      </c>
      <c r="B6" s="14">
        <v>394220</v>
      </c>
      <c r="C6" s="14">
        <v>200238.02239</v>
      </c>
      <c r="D6" s="16">
        <f t="shared" ref="D6:D19" si="0">C6/B6*100</f>
        <v>50.793471257166047</v>
      </c>
    </row>
    <row r="7" spans="1:4" ht="31.5" x14ac:dyDescent="0.25">
      <c r="A7" s="7" t="s">
        <v>58</v>
      </c>
      <c r="B7" s="14">
        <v>23454</v>
      </c>
      <c r="C7" s="14">
        <v>12815.729859999999</v>
      </c>
      <c r="D7" s="16">
        <f t="shared" si="0"/>
        <v>54.641979449134467</v>
      </c>
    </row>
    <row r="8" spans="1:4" ht="15.75" x14ac:dyDescent="0.25">
      <c r="A8" s="7" t="s">
        <v>5</v>
      </c>
      <c r="B8" s="14">
        <v>129633</v>
      </c>
      <c r="C8" s="14">
        <v>116285.38627</v>
      </c>
      <c r="D8" s="16">
        <f t="shared" si="0"/>
        <v>89.703537116320703</v>
      </c>
    </row>
    <row r="9" spans="1:4" ht="15.75" x14ac:dyDescent="0.25">
      <c r="A9" s="7" t="s">
        <v>6</v>
      </c>
      <c r="B9" s="14">
        <v>9407</v>
      </c>
      <c r="C9" s="14">
        <v>5324.9587899999997</v>
      </c>
      <c r="D9" s="16">
        <f t="shared" si="0"/>
        <v>56.606344105453388</v>
      </c>
    </row>
    <row r="10" spans="1:4" ht="15.75" x14ac:dyDescent="0.25">
      <c r="A10" s="7" t="s">
        <v>28</v>
      </c>
      <c r="B10" s="14">
        <v>1820</v>
      </c>
      <c r="C10" s="14">
        <v>1322.7190000000001</v>
      </c>
      <c r="D10" s="16">
        <f t="shared" si="0"/>
        <v>72.676868131868133</v>
      </c>
    </row>
    <row r="11" spans="1:4" ht="15.75" x14ac:dyDescent="0.25">
      <c r="A11" s="7" t="s">
        <v>7</v>
      </c>
      <c r="B11" s="14">
        <v>10290</v>
      </c>
      <c r="C11" s="14">
        <v>5326.7212300000001</v>
      </c>
      <c r="D11" s="16">
        <f t="shared" si="0"/>
        <v>51.765998347910589</v>
      </c>
    </row>
    <row r="12" spans="1:4" ht="31.5" x14ac:dyDescent="0.25">
      <c r="A12" s="7" t="s">
        <v>67</v>
      </c>
      <c r="B12" s="14"/>
      <c r="C12" s="14">
        <v>-9.0440000000000006E-2</v>
      </c>
      <c r="D12" s="16"/>
    </row>
    <row r="13" spans="1:4" ht="31.5" x14ac:dyDescent="0.25">
      <c r="A13" s="7" t="s">
        <v>8</v>
      </c>
      <c r="B13" s="14">
        <v>54274</v>
      </c>
      <c r="C13" s="14">
        <v>33719.51586</v>
      </c>
      <c r="D13" s="16">
        <f t="shared" si="0"/>
        <v>62.128304270921618</v>
      </c>
    </row>
    <row r="14" spans="1:4" ht="15.75" x14ac:dyDescent="0.25">
      <c r="A14" s="7" t="s">
        <v>9</v>
      </c>
      <c r="B14" s="14">
        <v>4420</v>
      </c>
      <c r="C14" s="14">
        <v>3851.2424299999998</v>
      </c>
      <c r="D14" s="16">
        <f t="shared" si="0"/>
        <v>87.132181674208141</v>
      </c>
    </row>
    <row r="15" spans="1:4" ht="15.75" x14ac:dyDescent="0.25">
      <c r="A15" s="7" t="s">
        <v>29</v>
      </c>
      <c r="B15" s="14">
        <v>610</v>
      </c>
      <c r="C15" s="14">
        <v>320.27951000000002</v>
      </c>
      <c r="D15" s="16">
        <f t="shared" si="0"/>
        <v>52.504837704918039</v>
      </c>
    </row>
    <row r="16" spans="1:4" ht="15.75" x14ac:dyDescent="0.25">
      <c r="A16" s="7" t="s">
        <v>10</v>
      </c>
      <c r="B16" s="14">
        <v>15206</v>
      </c>
      <c r="C16" s="14">
        <v>7015.40949</v>
      </c>
      <c r="D16" s="16">
        <f t="shared" si="0"/>
        <v>46.135798303301328</v>
      </c>
    </row>
    <row r="17" spans="1:4" ht="15.75" x14ac:dyDescent="0.25">
      <c r="A17" s="7" t="s">
        <v>11</v>
      </c>
      <c r="B17" s="14">
        <v>1461</v>
      </c>
      <c r="C17" s="14">
        <v>2131.01874</v>
      </c>
      <c r="D17" s="16">
        <f t="shared" si="0"/>
        <v>145.86028336755646</v>
      </c>
    </row>
    <row r="18" spans="1:4" ht="15.75" x14ac:dyDescent="0.25">
      <c r="A18" s="7" t="s">
        <v>12</v>
      </c>
      <c r="B18" s="14">
        <v>1100</v>
      </c>
      <c r="C18" s="14">
        <v>1158.36977</v>
      </c>
      <c r="D18" s="16">
        <f t="shared" si="0"/>
        <v>105.30634272727272</v>
      </c>
    </row>
    <row r="19" spans="1:4" s="6" customFormat="1" ht="15.75" x14ac:dyDescent="0.25">
      <c r="A19" s="5" t="s">
        <v>13</v>
      </c>
      <c r="B19" s="13">
        <v>1371239.5</v>
      </c>
      <c r="C19" s="13">
        <v>691777.94752000005</v>
      </c>
      <c r="D19" s="19">
        <f t="shared" si="0"/>
        <v>50.449097150424862</v>
      </c>
    </row>
    <row r="20" spans="1:4" s="6" customFormat="1" ht="15.75" x14ac:dyDescent="0.25">
      <c r="A20" s="5" t="s">
        <v>14</v>
      </c>
      <c r="B20" s="15">
        <f>B19+B5</f>
        <v>2017134.5</v>
      </c>
      <c r="C20" s="15">
        <f>C19+C5</f>
        <v>1081287.2304199999</v>
      </c>
      <c r="D20" s="17">
        <f>C20/B20*100</f>
        <v>53.605113115659861</v>
      </c>
    </row>
    <row r="21" spans="1:4" ht="15.75" x14ac:dyDescent="0.25">
      <c r="A21" s="7"/>
      <c r="B21" s="12"/>
      <c r="C21" s="12"/>
      <c r="D21" s="16"/>
    </row>
    <row r="22" spans="1:4" s="6" customFormat="1" ht="15.75" x14ac:dyDescent="0.25">
      <c r="A22" s="5" t="s">
        <v>15</v>
      </c>
      <c r="B22" s="11"/>
      <c r="C22" s="11"/>
      <c r="D22" s="16"/>
    </row>
    <row r="23" spans="1:4" s="6" customFormat="1" ht="15.75" x14ac:dyDescent="0.25">
      <c r="A23" s="5" t="s">
        <v>16</v>
      </c>
      <c r="B23" s="11">
        <f>B24+B25+B27+B28+B26</f>
        <v>137910.44683999999</v>
      </c>
      <c r="C23" s="11">
        <f>C24+C25+C27+C28+C26</f>
        <v>64547.147729999997</v>
      </c>
      <c r="D23" s="17">
        <f t="shared" ref="D23:D30" si="1">C23/B23*100</f>
        <v>46.803668038930994</v>
      </c>
    </row>
    <row r="24" spans="1:4" ht="47.25" x14ac:dyDescent="0.25">
      <c r="A24" s="7" t="s">
        <v>30</v>
      </c>
      <c r="B24" s="12">
        <f>4548</f>
        <v>4548</v>
      </c>
      <c r="C24" s="12">
        <v>2246.4203400000001</v>
      </c>
      <c r="D24" s="18">
        <f t="shared" si="1"/>
        <v>49.393587071240106</v>
      </c>
    </row>
    <row r="25" spans="1:4" ht="47.25" x14ac:dyDescent="0.25">
      <c r="A25" s="7" t="s">
        <v>31</v>
      </c>
      <c r="B25" s="12">
        <f>81399.84684+18410</f>
        <v>99809.846839999998</v>
      </c>
      <c r="C25" s="12">
        <f>37331.49549+9437.95577</f>
        <v>46769.451260000002</v>
      </c>
      <c r="D25" s="18">
        <f t="shared" si="1"/>
        <v>46.858554281696961</v>
      </c>
    </row>
    <row r="26" spans="1:4" ht="15.75" x14ac:dyDescent="0.25">
      <c r="A26" s="7" t="s">
        <v>60</v>
      </c>
      <c r="B26" s="12">
        <v>44.8</v>
      </c>
      <c r="C26" s="12"/>
      <c r="D26" s="18">
        <f t="shared" si="1"/>
        <v>0</v>
      </c>
    </row>
    <row r="27" spans="1:4" ht="15.75" x14ac:dyDescent="0.25">
      <c r="A27" s="7" t="s">
        <v>32</v>
      </c>
      <c r="B27" s="12">
        <v>800</v>
      </c>
      <c r="C27" s="12"/>
      <c r="D27" s="18">
        <f t="shared" si="1"/>
        <v>0</v>
      </c>
    </row>
    <row r="28" spans="1:4" ht="15.75" x14ac:dyDescent="0.25">
      <c r="A28" s="7" t="s">
        <v>33</v>
      </c>
      <c r="B28" s="12">
        <v>32707.8</v>
      </c>
      <c r="C28" s="12">
        <f>12800.18101+2731.09512</f>
        <v>15531.27613</v>
      </c>
      <c r="D28" s="18">
        <f t="shared" si="1"/>
        <v>47.484930597594463</v>
      </c>
    </row>
    <row r="29" spans="1:4" s="6" customFormat="1" ht="15.75" x14ac:dyDescent="0.25">
      <c r="A29" s="5" t="s">
        <v>17</v>
      </c>
      <c r="B29" s="11">
        <f>B30</f>
        <v>2265.1</v>
      </c>
      <c r="C29" s="11">
        <f>C30</f>
        <v>1698.825</v>
      </c>
      <c r="D29" s="17">
        <f t="shared" si="1"/>
        <v>75</v>
      </c>
    </row>
    <row r="30" spans="1:4" ht="15.75" x14ac:dyDescent="0.25">
      <c r="A30" s="7" t="s">
        <v>34</v>
      </c>
      <c r="B30" s="12">
        <v>2265.1</v>
      </c>
      <c r="C30" s="12">
        <v>1698.825</v>
      </c>
      <c r="D30" s="17">
        <f t="shared" si="1"/>
        <v>75</v>
      </c>
    </row>
    <row r="31" spans="1:4" s="6" customFormat="1" ht="15.75" x14ac:dyDescent="0.25">
      <c r="A31" s="5" t="s">
        <v>18</v>
      </c>
      <c r="B31" s="11">
        <f>B32</f>
        <v>4788</v>
      </c>
      <c r="C31" s="11">
        <f>C32</f>
        <v>1977.17093</v>
      </c>
      <c r="D31" s="17">
        <f>C31/B31*100</f>
        <v>41.294296783625732</v>
      </c>
    </row>
    <row r="32" spans="1:4" ht="31.5" x14ac:dyDescent="0.25">
      <c r="A32" s="7" t="s">
        <v>63</v>
      </c>
      <c r="B32" s="12">
        <v>4788</v>
      </c>
      <c r="C32" s="12">
        <v>1977.17093</v>
      </c>
      <c r="D32" s="16">
        <f t="shared" ref="D32:D64" si="2">C32/B32*100</f>
        <v>41.294296783625732</v>
      </c>
    </row>
    <row r="33" spans="1:4" s="6" customFormat="1" ht="15.75" x14ac:dyDescent="0.25">
      <c r="A33" s="5" t="s">
        <v>19</v>
      </c>
      <c r="B33" s="11">
        <f>SUM(B34:B37)</f>
        <v>210457.28388999999</v>
      </c>
      <c r="C33" s="11">
        <f>SUM(C34:C37)</f>
        <v>62783.743330000005</v>
      </c>
      <c r="D33" s="17">
        <f>C33/B33*100</f>
        <v>29.832060059662879</v>
      </c>
    </row>
    <row r="34" spans="1:4" ht="15.75" x14ac:dyDescent="0.25">
      <c r="A34" s="7" t="s">
        <v>35</v>
      </c>
      <c r="B34" s="12">
        <v>8699.2999999999993</v>
      </c>
      <c r="C34" s="12">
        <v>3750.375</v>
      </c>
      <c r="D34" s="16">
        <f t="shared" si="2"/>
        <v>43.111227340130817</v>
      </c>
    </row>
    <row r="35" spans="1:4" ht="15.75" x14ac:dyDescent="0.25">
      <c r="A35" s="7" t="s">
        <v>36</v>
      </c>
      <c r="B35" s="12">
        <v>5700</v>
      </c>
      <c r="C35" s="12">
        <v>174.084</v>
      </c>
      <c r="D35" s="16">
        <f t="shared" si="2"/>
        <v>3.0541052631578949</v>
      </c>
    </row>
    <row r="36" spans="1:4" ht="15.75" x14ac:dyDescent="0.25">
      <c r="A36" s="7" t="s">
        <v>37</v>
      </c>
      <c r="B36" s="12">
        <v>172871.51412000001</v>
      </c>
      <c r="C36" s="12">
        <v>54720.723570000002</v>
      </c>
      <c r="D36" s="16">
        <f t="shared" si="2"/>
        <v>31.653985243638939</v>
      </c>
    </row>
    <row r="37" spans="1:4" ht="15.75" x14ac:dyDescent="0.25">
      <c r="A37" s="7" t="s">
        <v>38</v>
      </c>
      <c r="B37" s="12">
        <v>23186.46977</v>
      </c>
      <c r="C37" s="12">
        <v>4138.5607600000003</v>
      </c>
      <c r="D37" s="16">
        <f t="shared" si="2"/>
        <v>17.849033514169157</v>
      </c>
    </row>
    <row r="38" spans="1:4" s="6" customFormat="1" ht="15.75" x14ac:dyDescent="0.25">
      <c r="A38" s="5" t="s">
        <v>20</v>
      </c>
      <c r="B38" s="11">
        <f>B39+B40+B41+B42</f>
        <v>221739.41965</v>
      </c>
      <c r="C38" s="11">
        <f>C39+C40+C41+C42</f>
        <v>29253.118180000001</v>
      </c>
      <c r="D38" s="17">
        <f>C38/B38*100</f>
        <v>13.192565501512533</v>
      </c>
    </row>
    <row r="39" spans="1:4" ht="15.75" x14ac:dyDescent="0.25">
      <c r="A39" s="7" t="s">
        <v>39</v>
      </c>
      <c r="B39" s="12">
        <v>4785.768</v>
      </c>
      <c r="C39" s="12">
        <v>597.63807999999995</v>
      </c>
      <c r="D39" s="16">
        <f t="shared" si="2"/>
        <v>12.487819718799573</v>
      </c>
    </row>
    <row r="40" spans="1:4" ht="15.75" x14ac:dyDescent="0.25">
      <c r="A40" s="7" t="s">
        <v>40</v>
      </c>
      <c r="B40" s="12">
        <v>52582.57776</v>
      </c>
      <c r="C40" s="12">
        <v>16880.296740000002</v>
      </c>
      <c r="D40" s="16">
        <f t="shared" si="2"/>
        <v>32.102451912962287</v>
      </c>
    </row>
    <row r="41" spans="1:4" ht="15.75" x14ac:dyDescent="0.25">
      <c r="A41" s="7" t="s">
        <v>41</v>
      </c>
      <c r="B41" s="12">
        <v>156271.07389</v>
      </c>
      <c r="C41" s="12">
        <v>5700.18336</v>
      </c>
      <c r="D41" s="16">
        <f t="shared" si="2"/>
        <v>3.6476253846008557</v>
      </c>
    </row>
    <row r="42" spans="1:4" ht="15.75" x14ac:dyDescent="0.25">
      <c r="A42" s="7" t="s">
        <v>42</v>
      </c>
      <c r="B42" s="12">
        <v>8100</v>
      </c>
      <c r="C42" s="12">
        <v>6075</v>
      </c>
      <c r="D42" s="16">
        <f t="shared" si="2"/>
        <v>75</v>
      </c>
    </row>
    <row r="43" spans="1:4" s="6" customFormat="1" ht="15.75" x14ac:dyDescent="0.25">
      <c r="A43" s="5" t="s">
        <v>61</v>
      </c>
      <c r="B43" s="11">
        <f>B44</f>
        <v>9551.5</v>
      </c>
      <c r="C43" s="11">
        <f t="shared" ref="C43:D43" si="3">C44</f>
        <v>3032.2</v>
      </c>
      <c r="D43" s="11">
        <f t="shared" si="3"/>
        <v>0</v>
      </c>
    </row>
    <row r="44" spans="1:4" ht="15.75" x14ac:dyDescent="0.25">
      <c r="A44" s="7" t="s">
        <v>62</v>
      </c>
      <c r="B44" s="12">
        <v>9551.5</v>
      </c>
      <c r="C44" s="12">
        <v>3032.2</v>
      </c>
      <c r="D44" s="16"/>
    </row>
    <row r="45" spans="1:4" s="6" customFormat="1" ht="15.75" x14ac:dyDescent="0.25">
      <c r="A45" s="5" t="s">
        <v>21</v>
      </c>
      <c r="B45" s="11">
        <f>SUM(B46:B50)</f>
        <v>1273188.9000000001</v>
      </c>
      <c r="C45" s="11">
        <f>SUM(C46:C50)</f>
        <v>751431.85057000001</v>
      </c>
      <c r="D45" s="17">
        <f>C45/B45*100</f>
        <v>59.019667118524197</v>
      </c>
    </row>
    <row r="46" spans="1:4" ht="15.75" x14ac:dyDescent="0.25">
      <c r="A46" s="7" t="s">
        <v>43</v>
      </c>
      <c r="B46" s="12">
        <v>413351</v>
      </c>
      <c r="C46" s="12">
        <v>241903.15044</v>
      </c>
      <c r="D46" s="16">
        <f t="shared" si="2"/>
        <v>58.522454388643062</v>
      </c>
    </row>
    <row r="47" spans="1:4" ht="15.75" x14ac:dyDescent="0.25">
      <c r="A47" s="7" t="s">
        <v>44</v>
      </c>
      <c r="B47" s="12">
        <v>679289</v>
      </c>
      <c r="C47" s="12">
        <v>400490.63780999999</v>
      </c>
      <c r="D47" s="16">
        <f t="shared" si="2"/>
        <v>58.957327118501844</v>
      </c>
    </row>
    <row r="48" spans="1:4" ht="15.75" x14ac:dyDescent="0.25">
      <c r="A48" s="7" t="s">
        <v>59</v>
      </c>
      <c r="B48" s="12">
        <v>106916.8</v>
      </c>
      <c r="C48" s="12">
        <v>71073.114879999994</v>
      </c>
      <c r="D48" s="16">
        <f t="shared" si="2"/>
        <v>66.475160947577933</v>
      </c>
    </row>
    <row r="49" spans="1:4" ht="15.75" x14ac:dyDescent="0.25">
      <c r="A49" s="7" t="s">
        <v>46</v>
      </c>
      <c r="B49" s="12">
        <v>33249.1</v>
      </c>
      <c r="C49" s="12">
        <v>19289.797119999999</v>
      </c>
      <c r="D49" s="16">
        <f t="shared" si="2"/>
        <v>58.015997786406245</v>
      </c>
    </row>
    <row r="50" spans="1:4" ht="15.75" x14ac:dyDescent="0.25">
      <c r="A50" s="8" t="s">
        <v>45</v>
      </c>
      <c r="B50" s="12">
        <f>24571.1984+15811.8016</f>
        <v>40383</v>
      </c>
      <c r="C50" s="12">
        <f>13486.20866+5188.94166</f>
        <v>18675.150320000001</v>
      </c>
      <c r="D50" s="16">
        <f t="shared" si="2"/>
        <v>46.245079166976204</v>
      </c>
    </row>
    <row r="51" spans="1:4" s="6" customFormat="1" ht="15.75" x14ac:dyDescent="0.25">
      <c r="A51" s="5" t="s">
        <v>22</v>
      </c>
      <c r="B51" s="11">
        <f>B52</f>
        <v>98954.8</v>
      </c>
      <c r="C51" s="11">
        <f>C52</f>
        <v>68766.5</v>
      </c>
      <c r="D51" s="17">
        <f>C51/B51*100</f>
        <v>69.49283915484645</v>
      </c>
    </row>
    <row r="52" spans="1:4" ht="15.75" x14ac:dyDescent="0.25">
      <c r="A52" s="7" t="s">
        <v>47</v>
      </c>
      <c r="B52" s="12">
        <f>98414.8+540</f>
        <v>98954.8</v>
      </c>
      <c r="C52" s="12">
        <f>68670.4+96.1</f>
        <v>68766.5</v>
      </c>
      <c r="D52" s="16">
        <f t="shared" si="2"/>
        <v>69.49283915484645</v>
      </c>
    </row>
    <row r="53" spans="1:4" s="6" customFormat="1" ht="15.75" x14ac:dyDescent="0.25">
      <c r="A53" s="5" t="s">
        <v>56</v>
      </c>
      <c r="B53" s="11">
        <f>B54+B55+B56</f>
        <v>123739.34105999999</v>
      </c>
      <c r="C53" s="11">
        <f>C54+C55+C56</f>
        <v>63841.90079</v>
      </c>
      <c r="D53" s="17">
        <f>C53/B53*100</f>
        <v>51.593858705812636</v>
      </c>
    </row>
    <row r="54" spans="1:4" ht="15.75" x14ac:dyDescent="0.25">
      <c r="A54" s="7" t="s">
        <v>48</v>
      </c>
      <c r="B54" s="12">
        <v>1145</v>
      </c>
      <c r="C54" s="12">
        <v>302.97588999999999</v>
      </c>
      <c r="D54" s="16">
        <f t="shared" si="2"/>
        <v>26.460776419213971</v>
      </c>
    </row>
    <row r="55" spans="1:4" ht="15.75" x14ac:dyDescent="0.25">
      <c r="A55" s="7" t="s">
        <v>49</v>
      </c>
      <c r="B55" s="12">
        <v>3585.1469999999999</v>
      </c>
      <c r="C55" s="12">
        <v>2250.297</v>
      </c>
      <c r="D55" s="16">
        <f t="shared" si="2"/>
        <v>62.767217076454607</v>
      </c>
    </row>
    <row r="56" spans="1:4" ht="15.75" x14ac:dyDescent="0.25">
      <c r="A56" s="7" t="s">
        <v>50</v>
      </c>
      <c r="B56" s="12">
        <v>119009.19405999999</v>
      </c>
      <c r="C56" s="12">
        <v>61288.627899999999</v>
      </c>
      <c r="D56" s="16">
        <f t="shared" si="2"/>
        <v>51.499069785398731</v>
      </c>
    </row>
    <row r="57" spans="1:4" s="6" customFormat="1" ht="15.75" x14ac:dyDescent="0.25">
      <c r="A57" s="5" t="s">
        <v>23</v>
      </c>
      <c r="B57" s="11">
        <f>B58</f>
        <v>63896</v>
      </c>
      <c r="C57" s="11">
        <f t="shared" ref="C57:D57" si="4">C58</f>
        <v>35779.71</v>
      </c>
      <c r="D57" s="11">
        <f t="shared" si="4"/>
        <v>55.996791661449855</v>
      </c>
    </row>
    <row r="58" spans="1:4" ht="15.75" x14ac:dyDescent="0.25">
      <c r="A58" s="7" t="s">
        <v>51</v>
      </c>
      <c r="B58" s="12">
        <v>63896</v>
      </c>
      <c r="C58" s="12">
        <v>35779.71</v>
      </c>
      <c r="D58" s="16">
        <f t="shared" si="2"/>
        <v>55.996791661449855</v>
      </c>
    </row>
    <row r="59" spans="1:4" s="6" customFormat="1" ht="15.75" x14ac:dyDescent="0.25">
      <c r="A59" s="5" t="s">
        <v>24</v>
      </c>
      <c r="B59" s="11">
        <f>B60+B61</f>
        <v>4547</v>
      </c>
      <c r="C59" s="11">
        <f>C60+C61</f>
        <v>2253.4999600000001</v>
      </c>
      <c r="D59" s="16">
        <f t="shared" si="2"/>
        <v>49.560148669452389</v>
      </c>
    </row>
    <row r="60" spans="1:4" ht="15.75" x14ac:dyDescent="0.25">
      <c r="A60" s="7" t="s">
        <v>52</v>
      </c>
      <c r="B60" s="12">
        <v>3500</v>
      </c>
      <c r="C60" s="12">
        <v>1749.9999600000001</v>
      </c>
      <c r="D60" s="16">
        <f t="shared" si="2"/>
        <v>49.999998857142856</v>
      </c>
    </row>
    <row r="61" spans="1:4" ht="15.75" x14ac:dyDescent="0.25">
      <c r="A61" s="7" t="s">
        <v>53</v>
      </c>
      <c r="B61" s="12">
        <v>1047</v>
      </c>
      <c r="C61" s="12">
        <v>503.5</v>
      </c>
      <c r="D61" s="16">
        <f t="shared" si="2"/>
        <v>48.089780324737347</v>
      </c>
    </row>
    <row r="62" spans="1:4" s="6" customFormat="1" ht="31.5" x14ac:dyDescent="0.25">
      <c r="A62" s="5" t="s">
        <v>55</v>
      </c>
      <c r="B62" s="11">
        <f>B63+B64</f>
        <v>70252</v>
      </c>
      <c r="C62" s="11">
        <f>C63+C64</f>
        <v>40425.1</v>
      </c>
      <c r="D62" s="17">
        <f>C62/B62*100</f>
        <v>57.542988099982914</v>
      </c>
    </row>
    <row r="63" spans="1:4" s="6" customFormat="1" ht="31.5" x14ac:dyDescent="0.25">
      <c r="A63" s="7" t="s">
        <v>54</v>
      </c>
      <c r="B63" s="12">
        <v>65752</v>
      </c>
      <c r="C63" s="12">
        <v>38925.1</v>
      </c>
      <c r="D63" s="16">
        <f t="shared" si="2"/>
        <v>59.199872247232022</v>
      </c>
    </row>
    <row r="64" spans="1:4" s="6" customFormat="1" ht="15.75" x14ac:dyDescent="0.25">
      <c r="A64" s="7" t="s">
        <v>57</v>
      </c>
      <c r="B64" s="12">
        <v>4500</v>
      </c>
      <c r="C64" s="12">
        <v>1500</v>
      </c>
      <c r="D64" s="16">
        <f t="shared" si="2"/>
        <v>33.333333333333329</v>
      </c>
    </row>
    <row r="65" spans="1:4" ht="15.75" x14ac:dyDescent="0.25">
      <c r="A65" s="5" t="s">
        <v>25</v>
      </c>
      <c r="B65" s="11">
        <f>B62+B59+B57+B53+B51+B45+B38+B33+B31+B29+B23+B43</f>
        <v>2221289.7914400003</v>
      </c>
      <c r="C65" s="11">
        <f>C62+C59+C57+C53+C51+C45+C38+C33+C31+C29+C23+C43</f>
        <v>1125790.7664900001</v>
      </c>
      <c r="D65" s="17">
        <f>C65/B65*100</f>
        <v>50.681850284837502</v>
      </c>
    </row>
    <row r="66" spans="1:4" ht="15.75" x14ac:dyDescent="0.25">
      <c r="A66" s="5" t="s">
        <v>26</v>
      </c>
      <c r="B66" s="11">
        <f>B20-B65</f>
        <v>-204155.29144000029</v>
      </c>
      <c r="C66" s="11">
        <f>C20-C65</f>
        <v>-44503.536070000147</v>
      </c>
      <c r="D66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2021-08-06T07:12:04Z</dcterms:modified>
</cp:coreProperties>
</file>