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9AE3025-B2AB-4BA3-8308-33244ABB86B1}" xr6:coauthVersionLast="45" xr6:coauthVersionMax="45" xr10:uidLastSave="{00000000-0000-0000-0000-000000000000}"/>
  <bookViews>
    <workbookView xWindow="2730" yWindow="2355" windowWidth="14970" windowHeight="138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41" i="1"/>
  <c r="E43" i="1"/>
  <c r="E44" i="1"/>
  <c r="E46" i="1"/>
  <c r="E47" i="1"/>
  <c r="E6" i="1"/>
  <c r="E7" i="1"/>
  <c r="E8" i="1"/>
  <c r="E9" i="1"/>
  <c r="E10" i="1"/>
  <c r="E11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7" i="1"/>
  <c r="E38" i="1"/>
  <c r="E39" i="1"/>
  <c r="E40" i="1"/>
  <c r="E42" i="1"/>
  <c r="E45" i="1"/>
  <c r="E5" i="1"/>
  <c r="D5" i="1"/>
  <c r="C5" i="1"/>
  <c r="C28" i="1" l="1"/>
  <c r="C21" i="1"/>
  <c r="C45" i="1" l="1"/>
  <c r="C42" i="1"/>
  <c r="C40" i="1"/>
  <c r="C36" i="1"/>
  <c r="C34" i="1"/>
  <c r="C26" i="1"/>
  <c r="C16" i="1"/>
  <c r="C12" i="1"/>
  <c r="C14" i="1"/>
  <c r="F40" i="1"/>
  <c r="D40" i="1"/>
  <c r="G24" i="1"/>
  <c r="C48" i="1" l="1"/>
  <c r="F5" i="1"/>
  <c r="G47" i="1"/>
  <c r="G5" i="1" l="1"/>
  <c r="G27" i="1" l="1"/>
  <c r="F26" i="1"/>
  <c r="D26" i="1"/>
  <c r="G26" i="1" l="1"/>
  <c r="G40" i="1"/>
  <c r="F12" i="1" l="1"/>
  <c r="F14" i="1"/>
  <c r="F16" i="1"/>
  <c r="F21" i="1"/>
  <c r="F28" i="1"/>
  <c r="F34" i="1"/>
  <c r="F36" i="1"/>
  <c r="F42" i="1"/>
  <c r="F45" i="1"/>
  <c r="G31" i="1"/>
  <c r="D16" i="1"/>
  <c r="E16" i="1" s="1"/>
  <c r="D14" i="1"/>
  <c r="G11" i="1"/>
  <c r="G46" i="1"/>
  <c r="G44" i="1"/>
  <c r="G43" i="1"/>
  <c r="G41" i="1"/>
  <c r="G39" i="1"/>
  <c r="G38" i="1"/>
  <c r="G37" i="1"/>
  <c r="G35" i="1"/>
  <c r="G33" i="1"/>
  <c r="G32" i="1"/>
  <c r="G30" i="1"/>
  <c r="G29" i="1"/>
  <c r="G25" i="1"/>
  <c r="G23" i="1"/>
  <c r="G22" i="1"/>
  <c r="G20" i="1"/>
  <c r="G19" i="1"/>
  <c r="G18" i="1"/>
  <c r="G17" i="1"/>
  <c r="G15" i="1"/>
  <c r="G13" i="1"/>
  <c r="G7" i="1"/>
  <c r="G6" i="1"/>
  <c r="D45" i="1"/>
  <c r="D42" i="1"/>
  <c r="D36" i="1"/>
  <c r="E36" i="1" s="1"/>
  <c r="D34" i="1"/>
  <c r="E34" i="1" s="1"/>
  <c r="D28" i="1"/>
  <c r="D21" i="1"/>
  <c r="D12" i="1"/>
  <c r="E12" i="1" s="1"/>
  <c r="F48" i="1" l="1"/>
  <c r="G45" i="1"/>
  <c r="G34" i="1"/>
  <c r="D48" i="1"/>
  <c r="G21" i="1"/>
  <c r="G14" i="1"/>
  <c r="G12" i="1"/>
  <c r="G42" i="1"/>
  <c r="G16" i="1"/>
  <c r="G36" i="1"/>
  <c r="G48" i="1" l="1"/>
  <c r="G28" i="1"/>
</calcChain>
</file>

<file path=xl/sharedStrings.xml><?xml version="1.0" encoding="utf-8"?>
<sst xmlns="http://schemas.openxmlformats.org/spreadsheetml/2006/main" count="96" uniqueCount="96">
  <si>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</si>
  <si>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</si>
  <si>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</si>
  <si>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</si>
  <si>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</si>
  <si>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</si>
  <si>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</si>
  <si>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</si>
  <si>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</si>
  <si>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</si>
  <si>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</si>
  <si>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</si>
  <si>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</si>
  <si>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</si>
  <si>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</si>
  <si>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</si>
  <si>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</si>
  <si>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</si>
  <si>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</si>
  <si>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</si>
  <si>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</si>
  <si>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</si>
  <si>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</si>
  <si>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</si>
  <si>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</si>
  <si>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</si>
  <si>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</si>
  <si>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</si>
  <si>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</si>
  <si>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</si>
  <si>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</si>
  <si>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</si>
  <si>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</si>
  <si>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</si>
  <si>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</si>
  <si>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</si>
  <si>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</si>
  <si>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</si>
  <si>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</si>
  <si>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</si>
  <si>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</si>
  <si>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</si>
  <si>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</si>
  <si>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</si>
  <si>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</si>
  <si>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</si>
  <si>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</si>
  <si>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</si>
  <si>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</si>
  <si>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</si>
  <si>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</si>
  <si>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</si>
  <si>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</si>
  <si>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</si>
  <si>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</si>
  <si>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</si>
  <si>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</si>
  <si>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</si>
  <si>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</si>
  <si>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</si>
  <si>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</si>
  <si>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</si>
  <si>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</si>
  <si>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</si>
  <si>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</si>
  <si>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</si>
  <si>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</si>
  <si>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</si>
  <si>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</si>
  <si>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</si>
  <si>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</si>
  <si>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</si>
  <si>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</si>
  <si>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</si>
  <si>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</si>
  <si>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</si>
  <si>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</si>
  <si>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</si>
  <si>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</si>
  <si>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</si>
  <si>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</si>
  <si>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</si>
  <si>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</si>
  <si>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</si>
  <si>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</si>
  <si>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</si>
  <si>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</si>
  <si>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</si>
  <si>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</si>
  <si>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</si>
  <si>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</si>
  <si>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Сведения об исполнении бюджета муниципального района Мелеузовский район Республики Башкортостан за 2 квартал 2022 года по расходам, в разрезе разделов и подразделов в сравнении с запланированными значениями на соответствующий период</t>
  </si>
  <si>
    <t>Обеспечение проведения выборов и референдумов</t>
  </si>
  <si>
    <t>0107</t>
  </si>
  <si>
    <t>Текущий план на 2 квартал 2022 года</t>
  </si>
  <si>
    <t>Отчет за 2 квартал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</si>
</sst>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BreakPreview" topLeftCell="A28" zoomScale="86" zoomScaleNormal="91" zoomScaleSheetLayoutView="86" workbookViewId="0">
      <selection activeCell="D49" sqref="D49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6.5703125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19" t="s">
        <v>91</v>
      </c>
      <c r="B1" s="19"/>
      <c r="C1" s="19"/>
      <c r="D1" s="19"/>
      <c r="E1" s="19"/>
      <c r="F1" s="19"/>
      <c r="G1" s="19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20" t="s">
        <v>0</v>
      </c>
      <c r="G3" s="21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94</v>
      </c>
      <c r="F4" s="6" t="s">
        <v>95</v>
      </c>
      <c r="G4" s="6" t="s">
        <v>1</v>
      </c>
    </row>
    <row r="5" spans="1:7" s="8" customFormat="1" ht="15.75" x14ac:dyDescent="0.25">
      <c r="A5" s="7" t="s">
        <v>3</v>
      </c>
      <c r="B5" s="12" t="s">
        <v>41</v>
      </c>
      <c r="C5" s="17">
        <f>C6+C7+C8+C10+C11</f>
        <v>133066.4</v>
      </c>
      <c r="D5" s="15">
        <f>SUM(D6:D11)</f>
        <v>140024.4</v>
      </c>
      <c r="E5" s="15">
        <f>D5/4*2</f>
        <v>70012.2</v>
      </c>
      <c r="F5" s="15">
        <f>SUM(F6:F11)</f>
        <v>56723.205719999998</v>
      </c>
      <c r="G5" s="15">
        <f>F5/E5*100</f>
        <v>81.019030568957987</v>
      </c>
    </row>
    <row r="6" spans="1:7" ht="47.25" customHeight="1" x14ac:dyDescent="0.25">
      <c r="A6" s="5" t="s">
        <v>4</v>
      </c>
      <c r="B6" s="13" t="s">
        <v>79</v>
      </c>
      <c r="C6" s="18">
        <v>4627</v>
      </c>
      <c r="D6" s="22">
        <v>4627</v>
      </c>
      <c r="E6" s="16">
        <f t="shared" ref="E6:E48" si="0">D6/4*2</f>
        <v>2313.5</v>
      </c>
      <c r="F6" s="22">
        <v>1810.1575600000001</v>
      </c>
      <c r="G6" s="16">
        <f t="shared" ref="G6:G48" si="1">F6/E6*100</f>
        <v>78.243248757294154</v>
      </c>
    </row>
    <row r="7" spans="1:7" ht="45.75" customHeight="1" x14ac:dyDescent="0.25">
      <c r="A7" s="5" t="s">
        <v>5</v>
      </c>
      <c r="B7" s="13" t="s">
        <v>42</v>
      </c>
      <c r="C7" s="18">
        <v>100428</v>
      </c>
      <c r="D7" s="22">
        <v>101586</v>
      </c>
      <c r="E7" s="16">
        <f t="shared" si="0"/>
        <v>50793</v>
      </c>
      <c r="F7" s="22">
        <v>43037.716639999999</v>
      </c>
      <c r="G7" s="16">
        <f t="shared" si="1"/>
        <v>84.731590258500191</v>
      </c>
    </row>
    <row r="8" spans="1:7" ht="15.75" customHeight="1" x14ac:dyDescent="0.25">
      <c r="A8" s="5" t="s">
        <v>86</v>
      </c>
      <c r="B8" s="13" t="s">
        <v>85</v>
      </c>
      <c r="C8" s="18">
        <v>377.7</v>
      </c>
      <c r="D8" s="22">
        <v>377.7</v>
      </c>
      <c r="E8" s="16">
        <f t="shared" si="0"/>
        <v>188.85</v>
      </c>
      <c r="F8" s="22">
        <v>99</v>
      </c>
      <c r="G8" s="16">
        <v>0</v>
      </c>
    </row>
    <row r="9" spans="1:7" ht="15.75" customHeight="1" x14ac:dyDescent="0.25">
      <c r="A9" s="5" t="s">
        <v>92</v>
      </c>
      <c r="B9" s="13" t="s">
        <v>93</v>
      </c>
      <c r="C9" s="18"/>
      <c r="D9" s="22">
        <v>884</v>
      </c>
      <c r="E9" s="16">
        <f t="shared" si="0"/>
        <v>442</v>
      </c>
      <c r="F9" s="22">
        <v>0</v>
      </c>
      <c r="G9" s="16"/>
    </row>
    <row r="10" spans="1:7" ht="15.75" x14ac:dyDescent="0.25">
      <c r="A10" s="5" t="s">
        <v>6</v>
      </c>
      <c r="B10" s="13" t="s">
        <v>43</v>
      </c>
      <c r="C10" s="18">
        <v>1000</v>
      </c>
      <c r="D10" s="22">
        <v>1000</v>
      </c>
      <c r="E10" s="16">
        <f t="shared" si="0"/>
        <v>500</v>
      </c>
      <c r="F10" s="22"/>
      <c r="G10" s="16">
        <v>0</v>
      </c>
    </row>
    <row r="11" spans="1:7" ht="21" customHeight="1" x14ac:dyDescent="0.25">
      <c r="A11" s="5" t="s">
        <v>7</v>
      </c>
      <c r="B11" s="13" t="s">
        <v>44</v>
      </c>
      <c r="C11" s="18">
        <v>26633.7</v>
      </c>
      <c r="D11" s="22">
        <v>31549.7</v>
      </c>
      <c r="E11" s="16">
        <f t="shared" si="0"/>
        <v>15774.85</v>
      </c>
      <c r="F11" s="22">
        <v>11776.33152</v>
      </c>
      <c r="G11" s="16">
        <f t="shared" si="1"/>
        <v>74.652573685328221</v>
      </c>
    </row>
    <row r="12" spans="1:7" s="8" customFormat="1" ht="15.75" x14ac:dyDescent="0.25">
      <c r="A12" s="7" t="s">
        <v>8</v>
      </c>
      <c r="B12" s="12" t="s">
        <v>45</v>
      </c>
      <c r="C12" s="17">
        <f>C13</f>
        <v>2324.6999999999998</v>
      </c>
      <c r="D12" s="15">
        <f>D13</f>
        <v>2324.6999999999998</v>
      </c>
      <c r="E12" s="15">
        <f t="shared" si="0"/>
        <v>1162.3499999999999</v>
      </c>
      <c r="F12" s="15">
        <f>F13</f>
        <v>1162.3499999999999</v>
      </c>
      <c r="G12" s="15">
        <f t="shared" si="1"/>
        <v>100</v>
      </c>
    </row>
    <row r="13" spans="1:7" ht="21" customHeight="1" x14ac:dyDescent="0.25">
      <c r="A13" s="5" t="s">
        <v>9</v>
      </c>
      <c r="B13" s="13" t="s">
        <v>46</v>
      </c>
      <c r="C13" s="18">
        <v>2324.6999999999998</v>
      </c>
      <c r="D13" s="22">
        <v>2324.6999999999998</v>
      </c>
      <c r="E13" s="16">
        <f t="shared" si="0"/>
        <v>1162.3499999999999</v>
      </c>
      <c r="F13" s="22">
        <v>1162.3499999999999</v>
      </c>
      <c r="G13" s="16">
        <f t="shared" si="1"/>
        <v>100</v>
      </c>
    </row>
    <row r="14" spans="1:7" s="8" customFormat="1" ht="33" customHeight="1" x14ac:dyDescent="0.25">
      <c r="A14" s="7" t="s">
        <v>10</v>
      </c>
      <c r="B14" s="12" t="s">
        <v>47</v>
      </c>
      <c r="C14" s="17">
        <f>C15</f>
        <v>5225</v>
      </c>
      <c r="D14" s="15">
        <f>SUM(D15:D15)</f>
        <v>7262</v>
      </c>
      <c r="E14" s="15">
        <f t="shared" si="0"/>
        <v>3631</v>
      </c>
      <c r="F14" s="15">
        <f>SUM(F15:F15)</f>
        <v>3417.7782200000001</v>
      </c>
      <c r="G14" s="15">
        <f t="shared" si="1"/>
        <v>94.127739465711926</v>
      </c>
    </row>
    <row r="15" spans="1:7" ht="38.25" customHeight="1" x14ac:dyDescent="0.25">
      <c r="A15" s="5" t="s">
        <v>90</v>
      </c>
      <c r="B15" s="13" t="s">
        <v>89</v>
      </c>
      <c r="C15" s="18">
        <v>5225</v>
      </c>
      <c r="D15" s="16">
        <v>7262</v>
      </c>
      <c r="E15" s="16">
        <f t="shared" si="0"/>
        <v>3631</v>
      </c>
      <c r="F15" s="22">
        <v>3417.7782200000001</v>
      </c>
      <c r="G15" s="16">
        <f t="shared" si="1"/>
        <v>94.127739465711926</v>
      </c>
    </row>
    <row r="16" spans="1:7" s="8" customFormat="1" ht="18.75" customHeight="1" x14ac:dyDescent="0.25">
      <c r="A16" s="7" t="s">
        <v>11</v>
      </c>
      <c r="B16" s="12" t="s">
        <v>48</v>
      </c>
      <c r="C16" s="17">
        <f>C17+C18+C19+C20</f>
        <v>117402.3</v>
      </c>
      <c r="D16" s="15">
        <f>SUM(D17:D20)</f>
        <v>177399.99</v>
      </c>
      <c r="E16" s="15">
        <f t="shared" si="0"/>
        <v>88699.994999999995</v>
      </c>
      <c r="F16" s="15">
        <f>SUM(F17:F20)</f>
        <v>56319.318980000004</v>
      </c>
      <c r="G16" s="15">
        <f t="shared" si="1"/>
        <v>63.494162519400376</v>
      </c>
    </row>
    <row r="17" spans="1:7" ht="17.25" customHeight="1" x14ac:dyDescent="0.25">
      <c r="A17" s="5" t="s">
        <v>12</v>
      </c>
      <c r="B17" s="13" t="s">
        <v>49</v>
      </c>
      <c r="C17" s="18">
        <v>8755.2999999999993</v>
      </c>
      <c r="D17" s="22">
        <v>8755.2999999999993</v>
      </c>
      <c r="E17" s="16">
        <f t="shared" si="0"/>
        <v>4377.6499999999996</v>
      </c>
      <c r="F17" s="22">
        <v>3820.3159999999998</v>
      </c>
      <c r="G17" s="16">
        <f t="shared" si="1"/>
        <v>87.268648704213447</v>
      </c>
    </row>
    <row r="18" spans="1:7" ht="15.75" x14ac:dyDescent="0.25">
      <c r="A18" s="5" t="s">
        <v>13</v>
      </c>
      <c r="B18" s="13" t="s">
        <v>50</v>
      </c>
      <c r="C18" s="18">
        <v>11500</v>
      </c>
      <c r="D18" s="22">
        <v>12350</v>
      </c>
      <c r="E18" s="16">
        <f t="shared" si="0"/>
        <v>6175</v>
      </c>
      <c r="F18" s="22">
        <v>4854.2516599999999</v>
      </c>
      <c r="G18" s="16">
        <f t="shared" si="1"/>
        <v>78.61136291497975</v>
      </c>
    </row>
    <row r="19" spans="1:7" ht="19.5" customHeight="1" x14ac:dyDescent="0.25">
      <c r="A19" s="5" t="s">
        <v>14</v>
      </c>
      <c r="B19" s="13" t="s">
        <v>51</v>
      </c>
      <c r="C19" s="18">
        <v>84257</v>
      </c>
      <c r="D19" s="22">
        <v>140157.46</v>
      </c>
      <c r="E19" s="16">
        <f t="shared" si="0"/>
        <v>70078.73</v>
      </c>
      <c r="F19" s="22">
        <v>42882.366320000001</v>
      </c>
      <c r="G19" s="16">
        <f t="shared" si="1"/>
        <v>61.19170013497677</v>
      </c>
    </row>
    <row r="20" spans="1:7" ht="17.25" customHeight="1" x14ac:dyDescent="0.25">
      <c r="A20" s="5" t="s">
        <v>15</v>
      </c>
      <c r="B20" s="13" t="s">
        <v>52</v>
      </c>
      <c r="C20" s="18">
        <v>12890</v>
      </c>
      <c r="D20" s="22">
        <v>16137.23</v>
      </c>
      <c r="E20" s="16">
        <f t="shared" si="0"/>
        <v>8068.6149999999998</v>
      </c>
      <c r="F20" s="22">
        <v>4762.3850000000002</v>
      </c>
      <c r="G20" s="16">
        <f t="shared" si="1"/>
        <v>59.023574677934199</v>
      </c>
    </row>
    <row r="21" spans="1:7" s="8" customFormat="1" ht="15.75" customHeight="1" x14ac:dyDescent="0.25">
      <c r="A21" s="7" t="s">
        <v>16</v>
      </c>
      <c r="B21" s="12" t="s">
        <v>53</v>
      </c>
      <c r="C21" s="17">
        <f>C22+C23+C24+C25</f>
        <v>20751.08581</v>
      </c>
      <c r="D21" s="15">
        <f>SUM(D22:D25)</f>
        <v>96973.90092</v>
      </c>
      <c r="E21" s="15">
        <f t="shared" si="0"/>
        <v>48486.95046</v>
      </c>
      <c r="F21" s="15">
        <f>SUM(F22:F25)</f>
        <v>24390.35065</v>
      </c>
      <c r="G21" s="15">
        <f t="shared" si="1"/>
        <v>50.302917421299085</v>
      </c>
    </row>
    <row r="22" spans="1:7" ht="15.75" x14ac:dyDescent="0.25">
      <c r="A22" s="5" t="s">
        <v>17</v>
      </c>
      <c r="B22" s="13" t="s">
        <v>54</v>
      </c>
      <c r="C22" s="18">
        <v>4401.2235000000001</v>
      </c>
      <c r="D22" s="16">
        <v>6574.68</v>
      </c>
      <c r="E22" s="16">
        <f t="shared" si="0"/>
        <v>3287.34</v>
      </c>
      <c r="F22" s="22">
        <v>750.79229999999995</v>
      </c>
      <c r="G22" s="16">
        <f t="shared" si="1"/>
        <v>22.838900144189527</v>
      </c>
    </row>
    <row r="23" spans="1:7" ht="15.75" x14ac:dyDescent="0.25">
      <c r="A23" s="5" t="s">
        <v>18</v>
      </c>
      <c r="B23" s="13" t="s">
        <v>55</v>
      </c>
      <c r="C23" s="18">
        <v>8249.8623100000004</v>
      </c>
      <c r="D23" s="16">
        <v>22764.680919999999</v>
      </c>
      <c r="E23" s="16">
        <f t="shared" si="0"/>
        <v>11382.340459999999</v>
      </c>
      <c r="F23" s="22">
        <v>4648.8250200000002</v>
      </c>
      <c r="G23" s="16">
        <f t="shared" si="1"/>
        <v>40.842435141849556</v>
      </c>
    </row>
    <row r="24" spans="1:7" ht="15.75" x14ac:dyDescent="0.25">
      <c r="A24" s="5" t="s">
        <v>19</v>
      </c>
      <c r="B24" s="13" t="s">
        <v>56</v>
      </c>
      <c r="C24" s="18"/>
      <c r="D24" s="16">
        <v>59534.54</v>
      </c>
      <c r="E24" s="16">
        <f t="shared" si="0"/>
        <v>29767.27</v>
      </c>
      <c r="F24" s="22">
        <v>14940.733329999999</v>
      </c>
      <c r="G24" s="16">
        <f t="shared" ref="G24" si="2">F24/E24*100</f>
        <v>50.191815809780337</v>
      </c>
    </row>
    <row r="25" spans="1:7" ht="30" x14ac:dyDescent="0.25">
      <c r="A25" s="5" t="s">
        <v>87</v>
      </c>
      <c r="B25" s="13" t="s">
        <v>88</v>
      </c>
      <c r="C25" s="18">
        <v>8100</v>
      </c>
      <c r="D25" s="16">
        <v>8100</v>
      </c>
      <c r="E25" s="16">
        <f t="shared" si="0"/>
        <v>4050</v>
      </c>
      <c r="F25" s="22">
        <v>4050</v>
      </c>
      <c r="G25" s="16">
        <f t="shared" si="1"/>
        <v>100</v>
      </c>
    </row>
    <row r="26" spans="1:7" s="8" customFormat="1" ht="21" customHeight="1" x14ac:dyDescent="0.25">
      <c r="A26" s="7" t="s">
        <v>81</v>
      </c>
      <c r="B26" s="12" t="s">
        <v>83</v>
      </c>
      <c r="C26" s="17">
        <f>C27</f>
        <v>2000</v>
      </c>
      <c r="D26" s="15">
        <f>D27</f>
        <v>5000</v>
      </c>
      <c r="E26" s="15">
        <f t="shared" si="0"/>
        <v>2500</v>
      </c>
      <c r="F26" s="15">
        <f>F27</f>
        <v>0</v>
      </c>
      <c r="G26" s="15">
        <f t="shared" si="1"/>
        <v>0</v>
      </c>
    </row>
    <row r="27" spans="1:7" ht="21" customHeight="1" x14ac:dyDescent="0.25">
      <c r="A27" s="5" t="s">
        <v>82</v>
      </c>
      <c r="B27" s="13" t="s">
        <v>84</v>
      </c>
      <c r="C27" s="18">
        <v>2000</v>
      </c>
      <c r="D27" s="16">
        <v>5000</v>
      </c>
      <c r="E27" s="16">
        <f t="shared" si="0"/>
        <v>2500</v>
      </c>
      <c r="F27" s="16">
        <v>0</v>
      </c>
      <c r="G27" s="16">
        <f t="shared" si="1"/>
        <v>0</v>
      </c>
    </row>
    <row r="28" spans="1:7" s="8" customFormat="1" ht="15.75" x14ac:dyDescent="0.25">
      <c r="A28" s="7" t="s">
        <v>20</v>
      </c>
      <c r="B28" s="12" t="s">
        <v>57</v>
      </c>
      <c r="C28" s="15">
        <f>SUM(C29:C33)</f>
        <v>1330963.3924000002</v>
      </c>
      <c r="D28" s="15">
        <f>SUM(D29:D33)</f>
        <v>1353185.9524000001</v>
      </c>
      <c r="E28" s="15">
        <f t="shared" si="0"/>
        <v>676592.97620000003</v>
      </c>
      <c r="F28" s="15">
        <f>SUM(F29:F33)</f>
        <v>716638.33340000012</v>
      </c>
      <c r="G28" s="15">
        <f t="shared" si="1"/>
        <v>105.91867764056757</v>
      </c>
    </row>
    <row r="29" spans="1:7" ht="15.75" x14ac:dyDescent="0.25">
      <c r="A29" s="5" t="s">
        <v>21</v>
      </c>
      <c r="B29" s="13" t="s">
        <v>58</v>
      </c>
      <c r="C29" s="16">
        <v>420901.5</v>
      </c>
      <c r="D29" s="16">
        <v>428876.66</v>
      </c>
      <c r="E29" s="16">
        <f t="shared" si="0"/>
        <v>214438.33</v>
      </c>
      <c r="F29" s="22">
        <v>220309.82349000001</v>
      </c>
      <c r="G29" s="16">
        <f t="shared" si="1"/>
        <v>102.73808021634937</v>
      </c>
    </row>
    <row r="30" spans="1:7" ht="15.75" x14ac:dyDescent="0.25">
      <c r="A30" s="5" t="s">
        <v>22</v>
      </c>
      <c r="B30" s="13" t="s">
        <v>59</v>
      </c>
      <c r="C30" s="16">
        <v>693539.56943000003</v>
      </c>
      <c r="D30" s="16">
        <v>706286.96943000006</v>
      </c>
      <c r="E30" s="16">
        <f t="shared" si="0"/>
        <v>353143.48471500003</v>
      </c>
      <c r="F30" s="22">
        <v>393632.57945000002</v>
      </c>
      <c r="G30" s="16">
        <f t="shared" si="1"/>
        <v>111.46533816634793</v>
      </c>
    </row>
    <row r="31" spans="1:7" ht="15.75" x14ac:dyDescent="0.25">
      <c r="A31" s="9" t="s">
        <v>77</v>
      </c>
      <c r="B31" s="13" t="s">
        <v>78</v>
      </c>
      <c r="C31" s="16">
        <v>142022.22297</v>
      </c>
      <c r="D31" s="16">
        <v>142722.22297</v>
      </c>
      <c r="E31" s="16">
        <f t="shared" si="0"/>
        <v>71361.111485000001</v>
      </c>
      <c r="F31" s="22">
        <v>70697.538929999995</v>
      </c>
      <c r="G31" s="16">
        <f t="shared" si="1"/>
        <v>99.070120208063912</v>
      </c>
    </row>
    <row r="32" spans="1:7" ht="19.5" customHeight="1" x14ac:dyDescent="0.25">
      <c r="A32" s="5" t="s">
        <v>23</v>
      </c>
      <c r="B32" s="13" t="s">
        <v>60</v>
      </c>
      <c r="C32" s="16">
        <v>33221.1</v>
      </c>
      <c r="D32" s="16">
        <v>34021.1</v>
      </c>
      <c r="E32" s="16">
        <f t="shared" si="0"/>
        <v>17010.55</v>
      </c>
      <c r="F32" s="22">
        <v>16059.8076</v>
      </c>
      <c r="G32" s="16">
        <f t="shared" si="1"/>
        <v>94.410866197741996</v>
      </c>
    </row>
    <row r="33" spans="1:7" ht="20.25" customHeight="1" x14ac:dyDescent="0.25">
      <c r="A33" s="5" t="s">
        <v>24</v>
      </c>
      <c r="B33" s="13" t="s">
        <v>61</v>
      </c>
      <c r="C33" s="16">
        <v>41279</v>
      </c>
      <c r="D33" s="16">
        <v>41279</v>
      </c>
      <c r="E33" s="16">
        <f t="shared" si="0"/>
        <v>20639.5</v>
      </c>
      <c r="F33" s="22">
        <v>15938.583930000001</v>
      </c>
      <c r="G33" s="16">
        <f t="shared" si="1"/>
        <v>77.22369209525425</v>
      </c>
    </row>
    <row r="34" spans="1:7" s="8" customFormat="1" ht="15.75" x14ac:dyDescent="0.25">
      <c r="A34" s="7" t="s">
        <v>25</v>
      </c>
      <c r="B34" s="12" t="s">
        <v>62</v>
      </c>
      <c r="C34" s="17">
        <f>C35</f>
        <v>102689.71756999999</v>
      </c>
      <c r="D34" s="15">
        <f>SUM(D35:D35)</f>
        <v>107237.05799</v>
      </c>
      <c r="E34" s="15">
        <f t="shared" si="0"/>
        <v>53618.528995000001</v>
      </c>
      <c r="F34" s="15">
        <f>SUM(F35:F35)</f>
        <v>50542.466189999999</v>
      </c>
      <c r="G34" s="15">
        <f t="shared" si="1"/>
        <v>94.263060060288396</v>
      </c>
    </row>
    <row r="35" spans="1:7" ht="15.75" x14ac:dyDescent="0.25">
      <c r="A35" s="5" t="s">
        <v>26</v>
      </c>
      <c r="B35" s="13" t="s">
        <v>63</v>
      </c>
      <c r="C35" s="18">
        <v>102689.71756999999</v>
      </c>
      <c r="D35" s="22">
        <v>107237.05799</v>
      </c>
      <c r="E35" s="16">
        <f t="shared" si="0"/>
        <v>53618.528995000001</v>
      </c>
      <c r="F35" s="22">
        <v>50542.466189999999</v>
      </c>
      <c r="G35" s="16">
        <f t="shared" si="1"/>
        <v>94.263060060288396</v>
      </c>
    </row>
    <row r="36" spans="1:7" s="8" customFormat="1" ht="15.75" x14ac:dyDescent="0.25">
      <c r="A36" s="7" t="s">
        <v>27</v>
      </c>
      <c r="B36" s="12" t="s">
        <v>64</v>
      </c>
      <c r="C36" s="17">
        <f>C37+C38+C39</f>
        <v>136855.55340999999</v>
      </c>
      <c r="D36" s="15">
        <f>SUM(D37:D39)</f>
        <v>135807.50697000002</v>
      </c>
      <c r="E36" s="15">
        <f t="shared" si="0"/>
        <v>67903.753485000008</v>
      </c>
      <c r="F36" s="15">
        <f>SUM(F37:F39)</f>
        <v>68893.156060000008</v>
      </c>
      <c r="G36" s="15">
        <f t="shared" si="1"/>
        <v>101.45706610344973</v>
      </c>
    </row>
    <row r="37" spans="1:7" ht="15.75" x14ac:dyDescent="0.25">
      <c r="A37" s="5" t="s">
        <v>28</v>
      </c>
      <c r="B37" s="13" t="s">
        <v>65</v>
      </c>
      <c r="C37" s="18">
        <v>2700</v>
      </c>
      <c r="D37" s="22">
        <v>2748.7556800000002</v>
      </c>
      <c r="E37" s="16">
        <f t="shared" si="0"/>
        <v>1374.3778400000001</v>
      </c>
      <c r="F37" s="22">
        <v>1257.6123500000001</v>
      </c>
      <c r="G37" s="16">
        <f t="shared" si="1"/>
        <v>91.504120147920901</v>
      </c>
    </row>
    <row r="38" spans="1:7" ht="18.75" customHeight="1" x14ac:dyDescent="0.25">
      <c r="A38" s="5" t="s">
        <v>29</v>
      </c>
      <c r="B38" s="13" t="s">
        <v>66</v>
      </c>
      <c r="C38" s="18">
        <v>3798.7</v>
      </c>
      <c r="D38" s="22">
        <v>7880.5590000000002</v>
      </c>
      <c r="E38" s="16">
        <f t="shared" si="0"/>
        <v>3940.2795000000001</v>
      </c>
      <c r="F38" s="22">
        <v>7185.9139999999998</v>
      </c>
      <c r="G38" s="16">
        <f t="shared" si="1"/>
        <v>182.37066685244028</v>
      </c>
    </row>
    <row r="39" spans="1:7" ht="15.75" x14ac:dyDescent="0.25">
      <c r="A39" s="5" t="s">
        <v>30</v>
      </c>
      <c r="B39" s="13" t="s">
        <v>67</v>
      </c>
      <c r="C39" s="18">
        <v>130356.85341</v>
      </c>
      <c r="D39" s="22">
        <v>125178.19229000001</v>
      </c>
      <c r="E39" s="16">
        <f t="shared" si="0"/>
        <v>62589.096145000003</v>
      </c>
      <c r="F39" s="22">
        <v>60449.629710000001</v>
      </c>
      <c r="G39" s="16">
        <f t="shared" si="1"/>
        <v>96.581726583743105</v>
      </c>
    </row>
    <row r="40" spans="1:7" s="8" customFormat="1" ht="16.5" customHeight="1" x14ac:dyDescent="0.25">
      <c r="A40" s="7" t="s">
        <v>31</v>
      </c>
      <c r="B40" s="14" t="s">
        <v>68</v>
      </c>
      <c r="C40" s="17">
        <f>C41</f>
        <v>43296</v>
      </c>
      <c r="D40" s="15">
        <f>D41</f>
        <v>53746</v>
      </c>
      <c r="E40" s="15">
        <f t="shared" si="0"/>
        <v>26873</v>
      </c>
      <c r="F40" s="15">
        <f t="shared" ref="E40:F40" si="3">F41</f>
        <v>20948</v>
      </c>
      <c r="G40" s="15">
        <f t="shared" si="1"/>
        <v>77.951847579354734</v>
      </c>
    </row>
    <row r="41" spans="1:7" ht="15.75" x14ac:dyDescent="0.25">
      <c r="A41" s="5" t="s">
        <v>32</v>
      </c>
      <c r="B41" s="13" t="s">
        <v>69</v>
      </c>
      <c r="C41" s="18">
        <v>43296</v>
      </c>
      <c r="D41" s="16">
        <v>53746</v>
      </c>
      <c r="E41" s="16">
        <f t="shared" si="0"/>
        <v>26873</v>
      </c>
      <c r="F41" s="22">
        <v>20948</v>
      </c>
      <c r="G41" s="16">
        <f t="shared" si="1"/>
        <v>77.951847579354734</v>
      </c>
    </row>
    <row r="42" spans="1:7" s="8" customFormat="1" ht="15.75" x14ac:dyDescent="0.25">
      <c r="A42" s="7" t="s">
        <v>33</v>
      </c>
      <c r="B42" s="12" t="s">
        <v>70</v>
      </c>
      <c r="C42" s="17">
        <f>C43+C44</f>
        <v>4777</v>
      </c>
      <c r="D42" s="15">
        <f>SUM(D43:D44)</f>
        <v>4777</v>
      </c>
      <c r="E42" s="15">
        <f t="shared" si="0"/>
        <v>2388.5</v>
      </c>
      <c r="F42" s="15">
        <f>SUM(F43:F44)</f>
        <v>1882.1958</v>
      </c>
      <c r="G42" s="15">
        <f t="shared" si="1"/>
        <v>78.802419928825614</v>
      </c>
    </row>
    <row r="43" spans="1:7" ht="15.75" x14ac:dyDescent="0.25">
      <c r="A43" s="5" t="s">
        <v>34</v>
      </c>
      <c r="B43" s="13" t="s">
        <v>71</v>
      </c>
      <c r="C43" s="18">
        <v>3670</v>
      </c>
      <c r="D43" s="16">
        <v>3670</v>
      </c>
      <c r="E43" s="16">
        <f t="shared" si="0"/>
        <v>1835</v>
      </c>
      <c r="F43" s="22">
        <v>1458.3333</v>
      </c>
      <c r="G43" s="16">
        <f t="shared" si="1"/>
        <v>79.473204359673019</v>
      </c>
    </row>
    <row r="44" spans="1:7" ht="17.25" customHeight="1" x14ac:dyDescent="0.25">
      <c r="A44" s="5" t="s">
        <v>35</v>
      </c>
      <c r="B44" s="13" t="s">
        <v>72</v>
      </c>
      <c r="C44" s="18">
        <v>1107</v>
      </c>
      <c r="D44" s="16">
        <v>1107</v>
      </c>
      <c r="E44" s="16">
        <f t="shared" si="0"/>
        <v>553.5</v>
      </c>
      <c r="F44" s="22">
        <v>423.86250000000001</v>
      </c>
      <c r="G44" s="16">
        <f t="shared" si="1"/>
        <v>76.578590785907863</v>
      </c>
    </row>
    <row r="45" spans="1:7" s="8" customFormat="1" ht="42.75" x14ac:dyDescent="0.25">
      <c r="A45" s="7" t="s">
        <v>36</v>
      </c>
      <c r="B45" s="12" t="s">
        <v>73</v>
      </c>
      <c r="C45" s="17">
        <f>C46+C47</f>
        <v>73890</v>
      </c>
      <c r="D45" s="15">
        <f>SUM(D46:D47)</f>
        <v>77044.793000000005</v>
      </c>
      <c r="E45" s="15">
        <f t="shared" si="0"/>
        <v>38522.396500000003</v>
      </c>
      <c r="F45" s="15">
        <f>SUM(F46:F47)</f>
        <v>37308</v>
      </c>
      <c r="G45" s="15">
        <f t="shared" si="1"/>
        <v>96.847557238553421</v>
      </c>
    </row>
    <row r="46" spans="1:7" ht="49.5" customHeight="1" x14ac:dyDescent="0.25">
      <c r="A46" s="5" t="s">
        <v>37</v>
      </c>
      <c r="B46" s="13" t="s">
        <v>74</v>
      </c>
      <c r="C46" s="18">
        <v>73890</v>
      </c>
      <c r="D46" s="16">
        <v>73890</v>
      </c>
      <c r="E46" s="16">
        <f t="shared" si="0"/>
        <v>36945</v>
      </c>
      <c r="F46" s="22">
        <v>37293</v>
      </c>
      <c r="G46" s="16">
        <f t="shared" si="1"/>
        <v>100.94194072269589</v>
      </c>
    </row>
    <row r="47" spans="1:7" ht="15.75" x14ac:dyDescent="0.25">
      <c r="A47" s="5" t="s">
        <v>38</v>
      </c>
      <c r="B47" s="13" t="s">
        <v>75</v>
      </c>
      <c r="C47" s="18"/>
      <c r="D47" s="16">
        <v>3154.7930000000001</v>
      </c>
      <c r="E47" s="16">
        <f t="shared" si="0"/>
        <v>1577.3965000000001</v>
      </c>
      <c r="F47" s="22">
        <v>15</v>
      </c>
      <c r="G47" s="16">
        <f t="shared" si="1"/>
        <v>0.9509340232465332</v>
      </c>
    </row>
    <row r="48" spans="1:7" s="8" customFormat="1" ht="15.75" x14ac:dyDescent="0.25">
      <c r="A48" s="7" t="s">
        <v>39</v>
      </c>
      <c r="B48" s="12"/>
      <c r="C48" s="17">
        <f>C5+C12+C14+C16+C21+C26+C28+C34+C36+C40+C42+C45</f>
        <v>1973241.1491900003</v>
      </c>
      <c r="D48" s="15">
        <f>D45+D42+D40+D36+D34+D28+D21+D16+D14+D12+D5+D26</f>
        <v>2160783.3012799998</v>
      </c>
      <c r="E48" s="15">
        <f>E45+E42+E40+E36+E34+E28+E21+E16+E14+E12+E5+E26</f>
        <v>1080391.6506399999</v>
      </c>
      <c r="F48" s="15">
        <f>F45+F42+F40+F36+F34+F28+F21+F16+F14+F12+F5+F26</f>
        <v>1038225.1550200001</v>
      </c>
      <c r="G48" s="15">
        <f t="shared" si="1"/>
        <v>96.097110191936281</v>
      </c>
    </row>
    <row r="49" spans="3:3" ht="15.75" x14ac:dyDescent="0.25">
      <c r="C49" s="10"/>
    </row>
    <row r="50" spans="3:3" ht="15.75" x14ac:dyDescent="0.25">
      <c r="C50" s="11"/>
    </row>
  </sheetData>
  <mergeCells count="2">
    <mergeCell ref="A1:G1"/>
    <mergeCell ref="F3:G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2022-07-12T06:56:40Z</dcterms:modified>
</cp:coreProperties>
</file>