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Проект\2026\июль\"/>
    </mc:Choice>
  </mc:AlternateContent>
  <xr:revisionPtr revIDLastSave="0" documentId="13_ncr:1_{C825CE36-2CCF-41FB-AA98-FA9503E8F2B3}" xr6:coauthVersionLast="45" xr6:coauthVersionMax="45" xr10:uidLastSave="{00000000-0000-0000-0000-000000000000}"/>
  <bookViews>
    <workbookView xWindow="5070" yWindow="375" windowWidth="24645" windowHeight="14265" xr2:uid="{E9596D36-A97A-426B-81E6-5A5DAC765E1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9" i="1" l="1"/>
  <c r="D92" i="1" s="1"/>
  <c r="D93" i="1" s="1"/>
  <c r="D86" i="1"/>
  <c r="D83" i="1"/>
  <c r="D78" i="1"/>
  <c r="D76" i="1"/>
  <c r="D70" i="1"/>
  <c r="D65" i="1"/>
  <c r="D60" i="1"/>
  <c r="D57" i="1"/>
  <c r="D55" i="1"/>
  <c r="D49" i="1"/>
  <c r="D46" i="1"/>
  <c r="D37" i="1"/>
  <c r="D36" i="1"/>
  <c r="D30" i="1"/>
  <c r="D27" i="1"/>
  <c r="D22" i="1"/>
  <c r="D19" i="1"/>
  <c r="D17" i="1"/>
  <c r="D12" i="1"/>
  <c r="D10" i="1"/>
  <c r="D8" i="1"/>
  <c r="D7" i="1" s="1"/>
  <c r="D6" i="1" s="1"/>
  <c r="D94" i="1" s="1"/>
  <c r="H92" i="1" l="1"/>
  <c r="H91" i="1"/>
  <c r="H89" i="1"/>
  <c r="H88" i="1"/>
  <c r="H86" i="1"/>
  <c r="H85" i="1"/>
  <c r="H83" i="1"/>
  <c r="H82" i="1"/>
  <c r="H81" i="1"/>
  <c r="H80" i="1"/>
  <c r="H78" i="1"/>
  <c r="H76" i="1"/>
  <c r="H75" i="1"/>
  <c r="H74" i="1"/>
  <c r="H73" i="1"/>
  <c r="H72" i="1"/>
  <c r="H70" i="1"/>
  <c r="H68" i="1"/>
  <c r="H67" i="1"/>
  <c r="H66" i="1"/>
  <c r="H65" i="1"/>
  <c r="H63" i="1"/>
  <c r="H62" i="1"/>
  <c r="H61" i="1"/>
  <c r="H60" i="1"/>
  <c r="H58" i="1"/>
  <c r="H56" i="1"/>
  <c r="H54" i="1"/>
  <c r="H53" i="1"/>
  <c r="H52" i="1"/>
  <c r="H51" i="1"/>
  <c r="H50" i="1"/>
  <c r="H48" i="1"/>
  <c r="H47" i="1"/>
  <c r="H45" i="1"/>
  <c r="H44" i="1"/>
  <c r="H43" i="1"/>
  <c r="H41" i="1"/>
  <c r="H40" i="1"/>
  <c r="H39" i="1"/>
  <c r="H35" i="1"/>
  <c r="H34" i="1"/>
  <c r="H33" i="1"/>
  <c r="H32" i="1"/>
  <c r="H31" i="1"/>
  <c r="H29" i="1"/>
  <c r="H28" i="1"/>
  <c r="H26" i="1"/>
  <c r="H25" i="1"/>
  <c r="H23" i="1"/>
  <c r="H21" i="1"/>
  <c r="H20" i="1"/>
  <c r="H18" i="1"/>
  <c r="H16" i="1"/>
  <c r="H15" i="1"/>
  <c r="H14" i="1"/>
  <c r="H13" i="1"/>
  <c r="H11" i="1"/>
  <c r="H9" i="1"/>
  <c r="C81" i="1"/>
  <c r="C78" i="1"/>
  <c r="C77" i="1" s="1"/>
  <c r="C51" i="1"/>
  <c r="C54" i="1"/>
  <c r="B79" i="1" l="1"/>
  <c r="H42" i="1" l="1"/>
  <c r="G79" i="1" l="1"/>
  <c r="F79" i="1"/>
  <c r="E79" i="1"/>
  <c r="C79" i="1"/>
  <c r="G49" i="1" l="1"/>
  <c r="F49" i="1"/>
  <c r="E49" i="1"/>
  <c r="C49" i="1"/>
  <c r="B49" i="1"/>
  <c r="B27" i="1"/>
  <c r="G30" i="1" l="1"/>
  <c r="F30" i="1"/>
  <c r="E30" i="1"/>
  <c r="C30" i="1"/>
  <c r="B30" i="1"/>
  <c r="G84" i="1" l="1"/>
  <c r="F84" i="1"/>
  <c r="E84" i="1"/>
  <c r="C84" i="1"/>
  <c r="B84" i="1"/>
  <c r="E8" i="1" l="1"/>
  <c r="E10" i="1"/>
  <c r="E12" i="1"/>
  <c r="E17" i="1"/>
  <c r="E19" i="1"/>
  <c r="E22" i="1"/>
  <c r="E27" i="1"/>
  <c r="E38" i="1"/>
  <c r="E37" i="1" s="1"/>
  <c r="E46" i="1"/>
  <c r="E55" i="1"/>
  <c r="E57" i="1"/>
  <c r="E59" i="1"/>
  <c r="E64" i="1"/>
  <c r="E69" i="1"/>
  <c r="E71" i="1"/>
  <c r="E77" i="1"/>
  <c r="E87" i="1"/>
  <c r="E90" i="1"/>
  <c r="E36" i="1" l="1"/>
  <c r="E93" i="1"/>
  <c r="E94" i="1" s="1"/>
  <c r="E7" i="1"/>
  <c r="E6" i="1" s="1"/>
  <c r="B57" i="1"/>
  <c r="E95" i="1" l="1"/>
  <c r="G90" i="1"/>
  <c r="F90" i="1"/>
  <c r="C90" i="1"/>
  <c r="B90" i="1"/>
  <c r="G87" i="1"/>
  <c r="F87" i="1"/>
  <c r="C87" i="1"/>
  <c r="B87" i="1"/>
  <c r="G77" i="1"/>
  <c r="F77" i="1"/>
  <c r="B77" i="1"/>
  <c r="G71" i="1"/>
  <c r="F71" i="1"/>
  <c r="C71" i="1"/>
  <c r="B71" i="1"/>
  <c r="G69" i="1"/>
  <c r="F69" i="1"/>
  <c r="C69" i="1"/>
  <c r="B69" i="1"/>
  <c r="G64" i="1"/>
  <c r="F64" i="1"/>
  <c r="B64" i="1"/>
  <c r="G59" i="1"/>
  <c r="F59" i="1"/>
  <c r="B59" i="1"/>
  <c r="G57" i="1"/>
  <c r="F57" i="1"/>
  <c r="C57" i="1"/>
  <c r="G55" i="1"/>
  <c r="F55" i="1"/>
  <c r="C55" i="1"/>
  <c r="B55" i="1"/>
  <c r="G46" i="1"/>
  <c r="F46" i="1"/>
  <c r="C46" i="1"/>
  <c r="G38" i="1"/>
  <c r="G37" i="1" s="1"/>
  <c r="F38" i="1"/>
  <c r="F37" i="1" s="1"/>
  <c r="C38" i="1"/>
  <c r="C37" i="1" s="1"/>
  <c r="G27" i="1"/>
  <c r="F27" i="1"/>
  <c r="C27" i="1"/>
  <c r="G22" i="1"/>
  <c r="F22" i="1"/>
  <c r="C22" i="1"/>
  <c r="G19" i="1"/>
  <c r="F19" i="1"/>
  <c r="C19" i="1"/>
  <c r="G17" i="1"/>
  <c r="F17" i="1"/>
  <c r="C17" i="1"/>
  <c r="G12" i="1"/>
  <c r="F12" i="1"/>
  <c r="C12" i="1"/>
  <c r="G10" i="1"/>
  <c r="F10" i="1"/>
  <c r="C10" i="1"/>
  <c r="G8" i="1"/>
  <c r="F8" i="1"/>
  <c r="C8" i="1"/>
  <c r="H84" i="1"/>
  <c r="H77" i="1"/>
  <c r="H69" i="1"/>
  <c r="H57" i="1"/>
  <c r="H55" i="1"/>
  <c r="H46" i="1"/>
  <c r="H27" i="1"/>
  <c r="H19" i="1"/>
  <c r="H17" i="1"/>
  <c r="H10" i="1"/>
  <c r="H8" i="1"/>
  <c r="B46" i="1"/>
  <c r="B38" i="1"/>
  <c r="B37" i="1" s="1"/>
  <c r="B22" i="1"/>
  <c r="B19" i="1"/>
  <c r="B17" i="1"/>
  <c r="B12" i="1"/>
  <c r="B10" i="1"/>
  <c r="B8" i="1"/>
  <c r="H38" i="1" l="1"/>
  <c r="H37" i="1" s="1"/>
  <c r="H36" i="1" s="1"/>
  <c r="H22" i="1"/>
  <c r="H79" i="1"/>
  <c r="H49" i="1"/>
  <c r="F36" i="1"/>
  <c r="F7" i="1"/>
  <c r="H30" i="1"/>
  <c r="H90" i="1"/>
  <c r="F6" i="1"/>
  <c r="C93" i="1"/>
  <c r="F93" i="1"/>
  <c r="G93" i="1"/>
  <c r="H12" i="1"/>
  <c r="H64" i="1"/>
  <c r="H87" i="1"/>
  <c r="H59" i="1"/>
  <c r="B93" i="1"/>
  <c r="B7" i="1"/>
  <c r="H71" i="1"/>
  <c r="B36" i="1"/>
  <c r="C36" i="1"/>
  <c r="C6" i="1" s="1"/>
  <c r="G36" i="1"/>
  <c r="G7" i="1"/>
  <c r="H7" i="1" l="1"/>
  <c r="H6" i="1" s="1"/>
  <c r="C95" i="1"/>
  <c r="F94" i="1"/>
  <c r="G94" i="1"/>
  <c r="D95" i="1"/>
  <c r="C94" i="1"/>
  <c r="F95" i="1"/>
  <c r="H93" i="1"/>
  <c r="H94" i="1" s="1"/>
  <c r="B6" i="1"/>
  <c r="B95" i="1" s="1"/>
  <c r="B94" i="1"/>
  <c r="G6" i="1"/>
  <c r="G95" i="1" s="1"/>
  <c r="H95" i="1" l="1"/>
</calcChain>
</file>

<file path=xl/sharedStrings.xml><?xml version="1.0" encoding="utf-8"?>
<sst xmlns="http://schemas.openxmlformats.org/spreadsheetml/2006/main" count="100" uniqueCount="100">
  <si>
    <t>Направление</t>
  </si>
  <si>
    <t>Уточненный бюджет</t>
  </si>
  <si>
    <t>Ед.изм.: руб.</t>
  </si>
  <si>
    <t>ДОХОДЫ БЮДЖЕТА</t>
  </si>
  <si>
    <t>ИТОГО ДОХОДОВ</t>
  </si>
  <si>
    <t>НАЛОГОВЫЕ И НЕНАЛОГОВЫЕ ДОХОДЫ</t>
  </si>
  <si>
    <t>Налог на доходы физических лиц</t>
  </si>
  <si>
    <t>Единый сельскохозяйственный налог</t>
  </si>
  <si>
    <t>Налог на имущество организаций</t>
  </si>
  <si>
    <t>БЕЗВОЗМЕЗДНЫЕ ПОСТУПЛЕНИЯ</t>
  </si>
  <si>
    <t>Иные межбюджетные трансферты</t>
  </si>
  <si>
    <t>РАСХОДЫ БЮДЖЕТА</t>
  </si>
  <si>
    <t>ИТОГО РАСХОДОВ</t>
  </si>
  <si>
    <t>НАЛОГИ НА ПРИБЫЛЬ, ДОХОДЫ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</si>
  <si>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</si>
  <si>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</si>
  <si>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</si>
  <si>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с применением упрощенной системы налогообложения</t>
  </si>
  <si>
    <t>Единый налог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</si>
  <si>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</si>
  <si>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НАЛОГИ НА ИМУЩЕСТВО</t>
  </si>
  <si>
    <t>НАЛОГИ, СБОРЫ И РЕГУЛЯРНЫЕ ПЛАТЕЖИ ЗА ПОЛЬЗОВАНИЕ ПРИРОДНЫМИ РЕСУРСАМИ</t>
  </si>
  <si>
    <t>Налог на добычу полезных ископаемых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</si>
  <si>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</si>
  <si>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</si>
  <si>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</si>
  <si>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</si>
  <si>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</si>
  <si>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</si>
  <si>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</si>
  <si>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</si>
  <si>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</si>
  <si>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Доходы от реализации имущества, находящегося в государственной и муниципальной собственности</t>
  </si>
  <si>
    <t>Плата за увеличение площади земельных участков</t>
  </si>
  <si>
    <t>ШТРАФЫ, САНКЦИИ, ВОЗМЕЩЕНИЕ УЩЕРБА</t>
  </si>
  <si>
    <t>ПРОЧИЕ НЕНАЛОГОВЫЕ ДОХОДЫ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</si>
  <si>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</si>
  <si>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Федерации, в т.ч.</t>
  </si>
  <si>
    <t xml:space="preserve">   дотация на выравнивание бюджетной обеспеченности</t>
  </si>
  <si>
    <t xml:space="preserve">   дотации на поддержку мер по обеспечению сбалансированности бюджетов</t>
  </si>
  <si>
    <t>Субсидии бюджетам бюджетной системы в Российской Федерации (межбюджетные субсидии)</t>
  </si>
  <si>
    <t>Субвенции бюджетам бюджетной системы Российской Федерации</t>
  </si>
  <si>
    <t>ПРОЧИЕ БЕЗВОЗМЕЗДНЫЕ ПОСТУПЛЕНИЯ</t>
  </si>
  <si>
    <t>Прочие безвозмездные поступления в бюджеты муниципальных районов</t>
  </si>
  <si>
    <t>ОБЩЕГОСУДАРСТВЕННЫЕ ВОПРОСЫ</t>
  </si>
  <si>
    <t>Судебная система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</si>
  <si>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</si>
  <si>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</si>
  <si>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</si>
  <si>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</si>
  <si>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</si>
  <si>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</si>
  <si>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</si>
  <si>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</si>
  <si>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</si>
  <si>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</si>
  <si>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</si>
  <si>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</si>
  <si>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</si>
  <si>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</si>
  <si>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</si>
  <si>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</si>
  <si>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</si>
  <si>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</si>
  <si>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</si>
  <si>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</si>
  <si>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 детей</t>
  </si>
  <si>
    <t xml:space="preserve">Молодежная политика </t>
  </si>
  <si>
    <t>Другие вопросы в области образования</t>
  </si>
  <si>
    <t xml:space="preserve">КУЛЬТУРА, КИНЕМАТОГРАФИЯ 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</si>
  <si>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</si>
  <si>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</si>
  <si>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</si>
  <si>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</si>
  <si>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</si>
  <si>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</si>
  <si>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</si>
  <si>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</si>
  <si>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</si>
  <si>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</si>
  <si>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 xml:space="preserve">МЕЖБЮДЖЕТНЫЕ ТРАНСФЕРТЫ ОБЩЕГО ХАРАКТЕРА БЮДЖЕТАМ БЮДЖЕТНОЙ СИСТЕМЫ РОССИЙСКОЙ ФЕДЕРАЦИИ </t>
  </si>
  <si>
    <t>Прочие межбюджетные трансферты общего характера</t>
  </si>
  <si>
    <t>Итого расходов без учета безвозмездных поступлений</t>
  </si>
  <si>
    <t>Профицит (+), дефицит (-)</t>
  </si>
  <si>
    <t>Платежи от государственных и муниципальных унитарных предприятий</t>
  </si>
  <si>
    <t>Спорт высших достижений</t>
  </si>
  <si>
    <t>Функционирование (законодательных) представительных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</si>
  <si>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</si>
  <si>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Защита населения и территории от чрезвычайных ситуаций природного и техногенного характера, пожарная безопасность</t>
  </si>
  <si>
    <t>Дотации на выравнивание бюджетной обеспеченности субъектов Российской Федерации и муниципальных образований</t>
  </si>
  <si>
    <t>Другие вопросы в области социальной политики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</si>
  <si>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</si>
  <si>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  дотации на поощрение достижения наилучших значений результатов деятельности органов местного самоуправления</t>
  </si>
  <si>
    <t xml:space="preserve">   дотации за достижение показателей деятельности органов исполнительной власти субъектов Российской Федерации</t>
  </si>
  <si>
    <t>И.о. заместителя главы Администрации муниципального района Мелеузовский район Республики Башкортостан по финансовым вопросам - начальника финансового управления</t>
  </si>
  <si>
    <t>Г.Ф. Тагирова</t>
  </si>
  <si>
    <t>Решение Совета  от 28.04.2026 г. № 235</t>
  </si>
  <si>
    <t>Проект решения</t>
  </si>
  <si>
    <t>Сведения о внесенных в течение 2026 года изменениях в решение Совета муниципального района Мелеузовский район Республики Башкортостан                                                                                                         "О бюджете муниципального района Мелеузовский район Республики Башкортостан  на 2026 год и на плановый период 2027 и 2028 годов"</t>
  </si>
  <si>
    <t>Первоначальный бюджет (Бюджетные ассигнования на 01.01.2026 г. в соответствии с решением от 23.12.2025 г. № 179)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</si>
</sst>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Денежный 2" xfId="1" xr:uid="{12590288-F0BA-4BAC-8D52-96BC6747051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20BD-4613-4A71-B0B7-469889D70A3B}">
  <dimension ref="A1:H98"/>
  <sheetViews>
    <sheetView tabSelected="1" zoomScaleNormal="100" workbookViewId="0">
      <selection activeCell="B4" sqref="B4"/>
    </sheetView>
  </sheetViews>
  <sheetFormatPr defaultRowHeight="12.75" x14ac:dyDescent="0.25"/>
  <cols>
    <col min="1" max="1" width="58.42578125" style="1" customWidth="1"/>
    <col min="2" max="2" width="23.28515625" style="1" customWidth="1"/>
    <col min="3" max="3" width="13" style="1" customWidth="1"/>
    <col min="4" max="4" width="13.5703125" style="14" customWidth="1"/>
    <col min="5" max="5" width="9.28515625" style="1" hidden="1" customWidth="1"/>
    <col min="6" max="7" width="9.28515625" style="1" bestFit="1" customWidth="1"/>
    <col min="8" max="8" width="18.7109375" style="1" customWidth="1"/>
    <col min="9" max="16384" width="9.140625" style="1"/>
  </cols>
  <sheetData>
    <row r="1" spans="1:8" ht="27.75" customHeight="1" x14ac:dyDescent="0.25">
      <c r="A1" s="17" t="s">
        <v>98</v>
      </c>
      <c r="B1" s="18"/>
      <c r="C1" s="18"/>
      <c r="D1" s="18"/>
      <c r="E1" s="18"/>
      <c r="F1" s="18"/>
      <c r="G1" s="18"/>
      <c r="H1" s="18"/>
    </row>
    <row r="3" spans="1:8" x14ac:dyDescent="0.25">
      <c r="G3" s="15" t="s">
        <v>2</v>
      </c>
      <c r="H3" s="16"/>
    </row>
    <row r="4" spans="1:8" ht="67.5" customHeight="1" x14ac:dyDescent="0.25">
      <c r="A4" s="2" t="s">
        <v>0</v>
      </c>
      <c r="B4" s="2" t="s">
        <v>99</v>
      </c>
      <c r="C4" s="2" t="s">
        <v>96</v>
      </c>
      <c r="D4" s="2" t="s">
        <v>97</v>
      </c>
      <c r="E4" s="2"/>
      <c r="F4" s="2"/>
      <c r="G4" s="2"/>
      <c r="H4" s="2" t="s">
        <v>1</v>
      </c>
    </row>
    <row r="5" spans="1:8" x14ac:dyDescent="0.25">
      <c r="A5" s="3" t="s">
        <v>3</v>
      </c>
      <c r="B5" s="9"/>
      <c r="C5" s="9"/>
      <c r="D5" s="9"/>
      <c r="E5" s="9"/>
      <c r="F5" s="9"/>
      <c r="G5" s="9"/>
      <c r="H5" s="9"/>
    </row>
    <row r="6" spans="1:8" s="8" customFormat="1" x14ac:dyDescent="0.25">
      <c r="A6" s="4" t="s">
        <v>4</v>
      </c>
      <c r="B6" s="10">
        <f>B7+B36</f>
        <v>2901402595.2600002</v>
      </c>
      <c r="C6" s="10">
        <f>C7+C36</f>
        <v>7878979.7999999998</v>
      </c>
      <c r="D6" s="10">
        <f t="shared" ref="D6" si="0">D7+D36</f>
        <v>81684862.230000004</v>
      </c>
      <c r="E6" s="10">
        <f t="shared" ref="E6:H6" si="1">E7+E36</f>
        <v>0</v>
      </c>
      <c r="F6" s="10">
        <f t="shared" si="1"/>
        <v>0</v>
      </c>
      <c r="G6" s="10">
        <f t="shared" si="1"/>
        <v>0</v>
      </c>
      <c r="H6" s="10">
        <f t="shared" si="1"/>
        <v>2990966437.29</v>
      </c>
    </row>
    <row r="7" spans="1:8" ht="14.25" customHeight="1" x14ac:dyDescent="0.25">
      <c r="A7" s="5" t="s">
        <v>5</v>
      </c>
      <c r="B7" s="11">
        <f>B8+B10+B12+B17+B19+B21+B22+B27+B29+B30+B34+B35</f>
        <v>1301000000</v>
      </c>
      <c r="C7" s="11">
        <v>2340000</v>
      </c>
      <c r="D7" s="11">
        <f t="shared" ref="D7" si="2">D8+D10+D12+D17+D19+D21+D22+D27+D29+D30+D34+D35</f>
        <v>34660000</v>
      </c>
      <c r="E7" s="11">
        <f t="shared" ref="E7:G7" si="3">E8+E10+E12+E17+E19+E21+E22+E27+E29+E30+E34+E35</f>
        <v>0</v>
      </c>
      <c r="F7" s="11">
        <f t="shared" si="3"/>
        <v>0</v>
      </c>
      <c r="G7" s="11">
        <f t="shared" si="3"/>
        <v>0</v>
      </c>
      <c r="H7" s="11">
        <f>H8+H10+H12+H17+H19+H21+H22+H27+H29+H30+H34+H35</f>
        <v>1338000000</v>
      </c>
    </row>
    <row r="8" spans="1:8" x14ac:dyDescent="0.25">
      <c r="A8" s="5" t="s">
        <v>13</v>
      </c>
      <c r="B8" s="11">
        <f>B9</f>
        <v>772766000</v>
      </c>
      <c r="C8" s="11">
        <f t="shared" ref="C8:H8" si="4">C9</f>
        <v>0</v>
      </c>
      <c r="D8" s="11">
        <f>D9</f>
        <v>0</v>
      </c>
      <c r="E8" s="11">
        <f t="shared" si="4"/>
        <v>0</v>
      </c>
      <c r="F8" s="11">
        <f t="shared" si="4"/>
        <v>0</v>
      </c>
      <c r="G8" s="11">
        <f t="shared" si="4"/>
        <v>0</v>
      </c>
      <c r="H8" s="11">
        <f t="shared" si="4"/>
        <v>772766000</v>
      </c>
    </row>
    <row r="9" spans="1:8" x14ac:dyDescent="0.25">
      <c r="A9" s="5" t="s">
        <v>6</v>
      </c>
      <c r="B9" s="11">
        <v>772766000</v>
      </c>
      <c r="C9" s="11"/>
      <c r="D9" s="11"/>
      <c r="E9" s="11"/>
      <c r="F9" s="11"/>
      <c r="G9" s="11"/>
      <c r="H9" s="11">
        <f>G9+F9+E9+D9+C9++B9</f>
        <v>772766000</v>
      </c>
    </row>
    <row r="10" spans="1:8" ht="25.5" x14ac:dyDescent="0.25">
      <c r="A10" s="5" t="s">
        <v>14</v>
      </c>
      <c r="B10" s="11">
        <f>B11</f>
        <v>34504000</v>
      </c>
      <c r="C10" s="11">
        <f t="shared" ref="C10:G10" si="5">C11</f>
        <v>0</v>
      </c>
      <c r="D10" s="11">
        <f t="shared" si="5"/>
        <v>0</v>
      </c>
      <c r="E10" s="11">
        <f t="shared" si="5"/>
        <v>0</v>
      </c>
      <c r="F10" s="11">
        <f t="shared" si="5"/>
        <v>0</v>
      </c>
      <c r="G10" s="11">
        <f t="shared" si="5"/>
        <v>0</v>
      </c>
      <c r="H10" s="11">
        <f>H11</f>
        <v>34504000</v>
      </c>
    </row>
    <row r="11" spans="1:8" ht="25.5" x14ac:dyDescent="0.25">
      <c r="A11" s="5" t="s">
        <v>15</v>
      </c>
      <c r="B11" s="11">
        <v>34504000</v>
      </c>
      <c r="C11" s="11"/>
      <c r="D11" s="11"/>
      <c r="E11" s="11"/>
      <c r="F11" s="11"/>
      <c r="G11" s="11"/>
      <c r="H11" s="11">
        <f>G11+F11+E11+D11+C11+B11</f>
        <v>34504000</v>
      </c>
    </row>
    <row r="12" spans="1:8" x14ac:dyDescent="0.25">
      <c r="A12" s="5" t="s">
        <v>16</v>
      </c>
      <c r="B12" s="11">
        <f>B13+B14+B15+B16</f>
        <v>297741000</v>
      </c>
      <c r="C12" s="11">
        <f t="shared" ref="C12:H12" si="6">C13+C14+C15+C16</f>
        <v>0</v>
      </c>
      <c r="D12" s="11">
        <f t="shared" si="6"/>
        <v>-45805000</v>
      </c>
      <c r="E12" s="11">
        <f t="shared" si="6"/>
        <v>0</v>
      </c>
      <c r="F12" s="11">
        <f t="shared" si="6"/>
        <v>0</v>
      </c>
      <c r="G12" s="11">
        <f t="shared" si="6"/>
        <v>0</v>
      </c>
      <c r="H12" s="11">
        <f t="shared" si="6"/>
        <v>251936000</v>
      </c>
    </row>
    <row r="13" spans="1:8" ht="25.5" x14ac:dyDescent="0.25">
      <c r="A13" s="5" t="s">
        <v>17</v>
      </c>
      <c r="B13" s="11">
        <v>273331000</v>
      </c>
      <c r="C13" s="11"/>
      <c r="D13" s="11">
        <v>-46000000</v>
      </c>
      <c r="E13" s="11"/>
      <c r="F13" s="11"/>
      <c r="G13" s="11"/>
      <c r="H13" s="11">
        <f>G13+F13+E13+D13+C13+B13</f>
        <v>227331000</v>
      </c>
    </row>
    <row r="14" spans="1:8" ht="15.75" customHeight="1" x14ac:dyDescent="0.25">
      <c r="A14" s="5" t="s">
        <v>18</v>
      </c>
      <c r="B14" s="11">
        <v>0</v>
      </c>
      <c r="C14" s="11"/>
      <c r="D14" s="11"/>
      <c r="E14" s="11"/>
      <c r="F14" s="11"/>
      <c r="G14" s="11"/>
      <c r="H14" s="11">
        <f>G14+F14+E14+D14+C14+B14</f>
        <v>0</v>
      </c>
    </row>
    <row r="15" spans="1:8" ht="16.5" customHeight="1" x14ac:dyDescent="0.25">
      <c r="A15" s="5" t="s">
        <v>7</v>
      </c>
      <c r="B15" s="11">
        <v>2873000</v>
      </c>
      <c r="C15" s="11"/>
      <c r="D15" s="11">
        <v>195000</v>
      </c>
      <c r="E15" s="11"/>
      <c r="F15" s="11"/>
      <c r="G15" s="11"/>
      <c r="H15" s="11">
        <f>G15+F15+E15+D15+C15+B15</f>
        <v>3068000</v>
      </c>
    </row>
    <row r="16" spans="1:8" ht="29.25" customHeight="1" x14ac:dyDescent="0.25">
      <c r="A16" s="5" t="s">
        <v>19</v>
      </c>
      <c r="B16" s="11">
        <v>21537000</v>
      </c>
      <c r="C16" s="11"/>
      <c r="D16" s="11"/>
      <c r="E16" s="11"/>
      <c r="F16" s="11"/>
      <c r="G16" s="11"/>
      <c r="H16" s="11">
        <f>G16+F16+E16+D16+C16+B16</f>
        <v>21537000</v>
      </c>
    </row>
    <row r="17" spans="1:8" ht="13.5" customHeight="1" x14ac:dyDescent="0.25">
      <c r="A17" s="5" t="s">
        <v>20</v>
      </c>
      <c r="B17" s="11">
        <f>B18</f>
        <v>24405000</v>
      </c>
      <c r="C17" s="11">
        <f t="shared" ref="C17:H17" si="7">C18</f>
        <v>0</v>
      </c>
      <c r="D17" s="11">
        <f t="shared" si="7"/>
        <v>0</v>
      </c>
      <c r="E17" s="11">
        <f t="shared" si="7"/>
        <v>0</v>
      </c>
      <c r="F17" s="11">
        <f t="shared" si="7"/>
        <v>0</v>
      </c>
      <c r="G17" s="12">
        <f t="shared" si="7"/>
        <v>0</v>
      </c>
      <c r="H17" s="12">
        <f t="shared" si="7"/>
        <v>24405000</v>
      </c>
    </row>
    <row r="18" spans="1:8" x14ac:dyDescent="0.25">
      <c r="A18" s="5" t="s">
        <v>8</v>
      </c>
      <c r="B18" s="11">
        <v>24405000</v>
      </c>
      <c r="C18" s="11"/>
      <c r="D18" s="11"/>
      <c r="E18" s="11"/>
      <c r="F18" s="11"/>
      <c r="G18" s="12"/>
      <c r="H18" s="12">
        <f>G18+F18+E18+D18+C18+B18</f>
        <v>24405000</v>
      </c>
    </row>
    <row r="19" spans="1:8" ht="25.5" x14ac:dyDescent="0.25">
      <c r="A19" s="5" t="s">
        <v>21</v>
      </c>
      <c r="B19" s="11">
        <f>B20</f>
        <v>4200000</v>
      </c>
      <c r="C19" s="11">
        <f t="shared" ref="C19:H19" si="8">C20</f>
        <v>0</v>
      </c>
      <c r="D19" s="11">
        <f t="shared" si="8"/>
        <v>0</v>
      </c>
      <c r="E19" s="11">
        <f t="shared" si="8"/>
        <v>0</v>
      </c>
      <c r="F19" s="11">
        <f t="shared" si="8"/>
        <v>0</v>
      </c>
      <c r="G19" s="12">
        <f t="shared" si="8"/>
        <v>0</v>
      </c>
      <c r="H19" s="12">
        <f t="shared" si="8"/>
        <v>4200000</v>
      </c>
    </row>
    <row r="20" spans="1:8" x14ac:dyDescent="0.25">
      <c r="A20" s="5" t="s">
        <v>22</v>
      </c>
      <c r="B20" s="11">
        <v>4200000</v>
      </c>
      <c r="C20" s="11"/>
      <c r="D20" s="11"/>
      <c r="E20" s="11"/>
      <c r="F20" s="11"/>
      <c r="G20" s="12"/>
      <c r="H20" s="12">
        <f>G20+F20+E20+D20+C20+B20</f>
        <v>4200000</v>
      </c>
    </row>
    <row r="21" spans="1:8" x14ac:dyDescent="0.25">
      <c r="A21" s="5" t="s">
        <v>23</v>
      </c>
      <c r="B21" s="11">
        <v>52810000</v>
      </c>
      <c r="C21" s="11">
        <v>0</v>
      </c>
      <c r="D21" s="11"/>
      <c r="E21" s="11">
        <v>0</v>
      </c>
      <c r="F21" s="11">
        <v>0</v>
      </c>
      <c r="G21" s="12">
        <v>0</v>
      </c>
      <c r="H21" s="12">
        <f>G21+F21+E21+D21+C21+B21</f>
        <v>52810000</v>
      </c>
    </row>
    <row r="22" spans="1:8" ht="28.5" customHeight="1" x14ac:dyDescent="0.25">
      <c r="A22" s="5" t="s">
        <v>24</v>
      </c>
      <c r="B22" s="11">
        <f>B23+B26</f>
        <v>98069000</v>
      </c>
      <c r="C22" s="11">
        <f>C23+C26</f>
        <v>0</v>
      </c>
      <c r="D22" s="11">
        <f>D23+D26+D24+D25</f>
        <v>0</v>
      </c>
      <c r="E22" s="11">
        <f>E23+E26</f>
        <v>0</v>
      </c>
      <c r="F22" s="11">
        <f>F23+F26</f>
        <v>0</v>
      </c>
      <c r="G22" s="12">
        <f>G23+G26</f>
        <v>0</v>
      </c>
      <c r="H22" s="12">
        <f>H23+H26+H25+H24</f>
        <v>98069000</v>
      </c>
    </row>
    <row r="23" spans="1:8" ht="69" customHeight="1" x14ac:dyDescent="0.25">
      <c r="A23" s="5" t="s">
        <v>25</v>
      </c>
      <c r="B23" s="11">
        <v>94327000</v>
      </c>
      <c r="C23" s="11">
        <v>0</v>
      </c>
      <c r="D23" s="11"/>
      <c r="E23" s="11"/>
      <c r="F23" s="11"/>
      <c r="G23" s="12"/>
      <c r="H23" s="12">
        <f>G23+F23+E23+D23+C23+B23</f>
        <v>94327000</v>
      </c>
    </row>
    <row r="24" spans="1:8" ht="40.5" customHeight="1" x14ac:dyDescent="0.25">
      <c r="A24" s="5" t="s">
        <v>91</v>
      </c>
      <c r="B24" s="11">
        <v>0</v>
      </c>
      <c r="C24" s="11">
        <v>0</v>
      </c>
      <c r="D24" s="11"/>
      <c r="E24" s="11"/>
      <c r="F24" s="11"/>
      <c r="G24" s="12"/>
      <c r="H24" s="12">
        <v>0</v>
      </c>
    </row>
    <row r="25" spans="1:8" ht="18" customHeight="1" x14ac:dyDescent="0.25">
      <c r="A25" s="5" t="s">
        <v>84</v>
      </c>
      <c r="B25" s="11">
        <v>0</v>
      </c>
      <c r="C25" s="11"/>
      <c r="D25" s="11"/>
      <c r="E25" s="11"/>
      <c r="F25" s="11"/>
      <c r="G25" s="12"/>
      <c r="H25" s="12">
        <f>G25+F25+E25+D25+C25+B25</f>
        <v>0</v>
      </c>
    </row>
    <row r="26" spans="1:8" ht="63.75" x14ac:dyDescent="0.25">
      <c r="A26" s="5" t="s">
        <v>30</v>
      </c>
      <c r="B26" s="11">
        <v>3742000</v>
      </c>
      <c r="C26" s="11"/>
      <c r="D26" s="11"/>
      <c r="E26" s="11"/>
      <c r="F26" s="11"/>
      <c r="G26" s="12"/>
      <c r="H26" s="12">
        <f>G26+F26+E26+D26+C26+B26</f>
        <v>3742000</v>
      </c>
    </row>
    <row r="27" spans="1:8" x14ac:dyDescent="0.25">
      <c r="A27" s="5" t="s">
        <v>26</v>
      </c>
      <c r="B27" s="11">
        <f>B28</f>
        <v>0</v>
      </c>
      <c r="C27" s="11">
        <f t="shared" ref="C27:H27" si="9">C28</f>
        <v>0</v>
      </c>
      <c r="D27" s="11">
        <f t="shared" si="9"/>
        <v>0</v>
      </c>
      <c r="E27" s="11">
        <f t="shared" si="9"/>
        <v>0</v>
      </c>
      <c r="F27" s="11">
        <f t="shared" si="9"/>
        <v>0</v>
      </c>
      <c r="G27" s="12">
        <f t="shared" si="9"/>
        <v>0</v>
      </c>
      <c r="H27" s="12">
        <f t="shared" si="9"/>
        <v>0</v>
      </c>
    </row>
    <row r="28" spans="1:8" x14ac:dyDescent="0.25">
      <c r="A28" s="5" t="s">
        <v>27</v>
      </c>
      <c r="B28" s="11">
        <v>0</v>
      </c>
      <c r="C28" s="11"/>
      <c r="D28" s="11"/>
      <c r="E28" s="11"/>
      <c r="F28" s="11"/>
      <c r="G28" s="12"/>
      <c r="H28" s="12">
        <f>G28+F28+E28+D28+C28+B28</f>
        <v>0</v>
      </c>
    </row>
    <row r="29" spans="1:8" ht="25.5" x14ac:dyDescent="0.25">
      <c r="A29" s="5" t="s">
        <v>28</v>
      </c>
      <c r="B29" s="11">
        <v>740000</v>
      </c>
      <c r="C29" s="11"/>
      <c r="D29" s="11"/>
      <c r="E29" s="11">
        <v>0</v>
      </c>
      <c r="F29" s="11">
        <v>0</v>
      </c>
      <c r="G29" s="12">
        <v>0</v>
      </c>
      <c r="H29" s="12">
        <f>G29+F29+E29+D29+C29+B29</f>
        <v>740000</v>
      </c>
    </row>
    <row r="30" spans="1:8" ht="25.5" x14ac:dyDescent="0.25">
      <c r="A30" s="5" t="s">
        <v>29</v>
      </c>
      <c r="B30" s="11">
        <f t="shared" ref="B30" si="10">B31+B32+B33</f>
        <v>9668000</v>
      </c>
      <c r="C30" s="11">
        <f t="shared" ref="C30:H30" si="11">C31+C32+C33</f>
        <v>0</v>
      </c>
      <c r="D30" s="11">
        <f t="shared" si="11"/>
        <v>2000000</v>
      </c>
      <c r="E30" s="11">
        <f t="shared" si="11"/>
        <v>0</v>
      </c>
      <c r="F30" s="11">
        <f t="shared" si="11"/>
        <v>0</v>
      </c>
      <c r="G30" s="12">
        <f t="shared" si="11"/>
        <v>0</v>
      </c>
      <c r="H30" s="12">
        <f t="shared" si="11"/>
        <v>11668000</v>
      </c>
    </row>
    <row r="31" spans="1:8" ht="25.5" x14ac:dyDescent="0.25">
      <c r="A31" s="5" t="s">
        <v>32</v>
      </c>
      <c r="B31" s="11">
        <v>3301000</v>
      </c>
      <c r="C31" s="11"/>
      <c r="D31" s="11"/>
      <c r="E31" s="11"/>
      <c r="F31" s="11"/>
      <c r="G31" s="12"/>
      <c r="H31" s="12">
        <f>G31+F31+E31+D31+C31+B31</f>
        <v>3301000</v>
      </c>
    </row>
    <row r="32" spans="1:8" ht="25.5" x14ac:dyDescent="0.25">
      <c r="A32" s="5" t="s">
        <v>31</v>
      </c>
      <c r="B32" s="11">
        <v>5722000</v>
      </c>
      <c r="C32" s="11"/>
      <c r="D32" s="11">
        <v>2000000</v>
      </c>
      <c r="E32" s="11"/>
      <c r="F32" s="11"/>
      <c r="G32" s="12"/>
      <c r="H32" s="12">
        <f>G32+F32+E32+D32+C32+B32</f>
        <v>7722000</v>
      </c>
    </row>
    <row r="33" spans="1:8" x14ac:dyDescent="0.25">
      <c r="A33" s="5" t="s">
        <v>33</v>
      </c>
      <c r="B33" s="11">
        <v>645000</v>
      </c>
      <c r="C33" s="11"/>
      <c r="D33" s="11"/>
      <c r="E33" s="11"/>
      <c r="F33" s="11"/>
      <c r="G33" s="12"/>
      <c r="H33" s="12">
        <f>G33+F33+E33+D33+C33+B33</f>
        <v>645000</v>
      </c>
    </row>
    <row r="34" spans="1:8" x14ac:dyDescent="0.25">
      <c r="A34" s="5" t="s">
        <v>34</v>
      </c>
      <c r="B34" s="11">
        <v>2447000</v>
      </c>
      <c r="C34" s="11">
        <v>0</v>
      </c>
      <c r="D34" s="11">
        <v>1000000</v>
      </c>
      <c r="E34" s="11">
        <v>0</v>
      </c>
      <c r="F34" s="11">
        <v>0</v>
      </c>
      <c r="G34" s="12">
        <v>0</v>
      </c>
      <c r="H34" s="12">
        <f>G34+F34+E34+D34+C34+B34</f>
        <v>3447000</v>
      </c>
    </row>
    <row r="35" spans="1:8" x14ac:dyDescent="0.25">
      <c r="A35" s="5" t="s">
        <v>35</v>
      </c>
      <c r="B35" s="11">
        <v>3650000</v>
      </c>
      <c r="C35" s="11">
        <v>2340000</v>
      </c>
      <c r="D35" s="11">
        <v>77465000</v>
      </c>
      <c r="E35" s="11">
        <v>0</v>
      </c>
      <c r="F35" s="11">
        <v>0</v>
      </c>
      <c r="G35" s="12">
        <v>0</v>
      </c>
      <c r="H35" s="12">
        <f>G35+F35+E35+D35+C35+B35</f>
        <v>83455000</v>
      </c>
    </row>
    <row r="36" spans="1:8" x14ac:dyDescent="0.25">
      <c r="A36" s="5" t="s">
        <v>9</v>
      </c>
      <c r="B36" s="11">
        <f>B37+B46</f>
        <v>1600402595.26</v>
      </c>
      <c r="C36" s="11">
        <f t="shared" ref="C36:H36" si="12">C37+C46</f>
        <v>5538979.7999999998</v>
      </c>
      <c r="D36" s="11">
        <f t="shared" si="12"/>
        <v>47024862.230000004</v>
      </c>
      <c r="E36" s="11">
        <f t="shared" si="12"/>
        <v>0</v>
      </c>
      <c r="F36" s="11">
        <f t="shared" si="12"/>
        <v>0</v>
      </c>
      <c r="G36" s="12">
        <f t="shared" si="12"/>
        <v>0</v>
      </c>
      <c r="H36" s="12">
        <f t="shared" si="12"/>
        <v>1652966437.29</v>
      </c>
    </row>
    <row r="37" spans="1:8" ht="25.5" x14ac:dyDescent="0.25">
      <c r="A37" s="5" t="s">
        <v>36</v>
      </c>
      <c r="B37" s="11">
        <f>B38+B43+B44+B45</f>
        <v>1600402595.26</v>
      </c>
      <c r="C37" s="11">
        <f>C38+C43+C44+C45</f>
        <v>5538979.7999999998</v>
      </c>
      <c r="D37" s="11">
        <f t="shared" ref="D37" si="13">D38+D43+D44+D45</f>
        <v>47024862.230000004</v>
      </c>
      <c r="E37" s="11">
        <f t="shared" ref="E37:H37" si="14">E38+E43+E44+E45</f>
        <v>0</v>
      </c>
      <c r="F37" s="11">
        <f t="shared" si="14"/>
        <v>0</v>
      </c>
      <c r="G37" s="12">
        <f t="shared" si="14"/>
        <v>0</v>
      </c>
      <c r="H37" s="12">
        <f t="shared" si="14"/>
        <v>1652966437.29</v>
      </c>
    </row>
    <row r="38" spans="1:8" ht="13.5" customHeight="1" x14ac:dyDescent="0.25">
      <c r="A38" s="5" t="s">
        <v>37</v>
      </c>
      <c r="B38" s="11">
        <f>B39+B40+B41</f>
        <v>77638580.329999998</v>
      </c>
      <c r="C38" s="11">
        <f t="shared" ref="C38:G38" si="15">C39+C40+C41</f>
        <v>1840000</v>
      </c>
      <c r="D38" s="11"/>
      <c r="E38" s="11">
        <f t="shared" si="15"/>
        <v>0</v>
      </c>
      <c r="F38" s="11">
        <f t="shared" si="15"/>
        <v>0</v>
      </c>
      <c r="G38" s="12">
        <f t="shared" si="15"/>
        <v>0</v>
      </c>
      <c r="H38" s="12">
        <f>H39+H40+H41+H42</f>
        <v>79478580.329999998</v>
      </c>
    </row>
    <row r="39" spans="1:8" x14ac:dyDescent="0.25">
      <c r="A39" s="5" t="s">
        <v>38</v>
      </c>
      <c r="B39" s="11">
        <v>77638580.329999998</v>
      </c>
      <c r="C39" s="11"/>
      <c r="D39" s="11"/>
      <c r="E39" s="11"/>
      <c r="F39" s="11"/>
      <c r="G39" s="12"/>
      <c r="H39" s="12">
        <f>G39+F39+E39+D39+C39+B39</f>
        <v>77638580.329999998</v>
      </c>
    </row>
    <row r="40" spans="1:8" ht="25.5" x14ac:dyDescent="0.25">
      <c r="A40" s="5" t="s">
        <v>39</v>
      </c>
      <c r="B40" s="11">
        <v>0</v>
      </c>
      <c r="C40" s="11"/>
      <c r="D40" s="11"/>
      <c r="E40" s="11"/>
      <c r="F40" s="11"/>
      <c r="G40" s="12"/>
      <c r="H40" s="12">
        <f>G40+F40+E40+D40+C40+B40</f>
        <v>0</v>
      </c>
    </row>
    <row r="41" spans="1:8" ht="25.5" x14ac:dyDescent="0.25">
      <c r="A41" s="5" t="s">
        <v>92</v>
      </c>
      <c r="B41" s="11">
        <v>0</v>
      </c>
      <c r="C41" s="11">
        <v>1840000</v>
      </c>
      <c r="D41" s="11"/>
      <c r="E41" s="11"/>
      <c r="F41" s="11"/>
      <c r="G41" s="12"/>
      <c r="H41" s="12">
        <f>G41+F41+E41+D41+C41+B41</f>
        <v>1840000</v>
      </c>
    </row>
    <row r="42" spans="1:8" ht="25.5" x14ac:dyDescent="0.25">
      <c r="A42" s="5" t="s">
        <v>93</v>
      </c>
      <c r="B42" s="11"/>
      <c r="C42" s="11"/>
      <c r="D42" s="11"/>
      <c r="E42" s="11"/>
      <c r="F42" s="11"/>
      <c r="G42" s="12"/>
      <c r="H42" s="12">
        <f>D42</f>
        <v>0</v>
      </c>
    </row>
    <row r="43" spans="1:8" ht="25.5" x14ac:dyDescent="0.25">
      <c r="A43" s="5" t="s">
        <v>40</v>
      </c>
      <c r="B43" s="11">
        <v>243211181.00999999</v>
      </c>
      <c r="C43" s="11">
        <v>-178000</v>
      </c>
      <c r="D43" s="11">
        <v>45622900.270000003</v>
      </c>
      <c r="E43" s="11"/>
      <c r="F43" s="11"/>
      <c r="G43" s="12"/>
      <c r="H43" s="12">
        <f>G43+F43+E43+D43+C43+B43</f>
        <v>288656081.27999997</v>
      </c>
    </row>
    <row r="44" spans="1:8" x14ac:dyDescent="0.25">
      <c r="A44" s="5" t="s">
        <v>41</v>
      </c>
      <c r="B44" s="11">
        <v>1171718057.1800001</v>
      </c>
      <c r="C44" s="11">
        <v>3665640</v>
      </c>
      <c r="D44" s="11">
        <v>136686</v>
      </c>
      <c r="E44" s="11"/>
      <c r="F44" s="11"/>
      <c r="G44" s="12"/>
      <c r="H44" s="12">
        <f>G44+F44+E44+D44+C44+B44</f>
        <v>1175520383.1800001</v>
      </c>
    </row>
    <row r="45" spans="1:8" x14ac:dyDescent="0.25">
      <c r="A45" s="5" t="s">
        <v>10</v>
      </c>
      <c r="B45" s="11">
        <v>107834776.73999999</v>
      </c>
      <c r="C45" s="11">
        <v>211339.8</v>
      </c>
      <c r="D45" s="11">
        <v>1265275.96</v>
      </c>
      <c r="E45" s="11"/>
      <c r="F45" s="11"/>
      <c r="G45" s="12"/>
      <c r="H45" s="12">
        <f>G45+F45+E45+D45+C45+B45</f>
        <v>109311392.5</v>
      </c>
    </row>
    <row r="46" spans="1:8" x14ac:dyDescent="0.25">
      <c r="A46" s="5" t="s">
        <v>42</v>
      </c>
      <c r="B46" s="11">
        <f>B47</f>
        <v>0</v>
      </c>
      <c r="C46" s="11">
        <f t="shared" ref="C46:H46" si="16">C47</f>
        <v>0</v>
      </c>
      <c r="D46" s="11">
        <f t="shared" si="16"/>
        <v>0</v>
      </c>
      <c r="E46" s="11">
        <f t="shared" si="16"/>
        <v>0</v>
      </c>
      <c r="F46" s="11">
        <f t="shared" si="16"/>
        <v>0</v>
      </c>
      <c r="G46" s="12">
        <f t="shared" si="16"/>
        <v>0</v>
      </c>
      <c r="H46" s="12">
        <f t="shared" si="16"/>
        <v>0</v>
      </c>
    </row>
    <row r="47" spans="1:8" ht="25.5" x14ac:dyDescent="0.25">
      <c r="A47" s="5" t="s">
        <v>43</v>
      </c>
      <c r="B47" s="11">
        <v>0</v>
      </c>
      <c r="C47" s="11"/>
      <c r="D47" s="11"/>
      <c r="E47" s="11"/>
      <c r="F47" s="11"/>
      <c r="G47" s="12"/>
      <c r="H47" s="12">
        <f>G47+F47+E47+D47+C47+B47</f>
        <v>0</v>
      </c>
    </row>
    <row r="48" spans="1:8" x14ac:dyDescent="0.25">
      <c r="A48" s="6" t="s">
        <v>11</v>
      </c>
      <c r="B48" s="11"/>
      <c r="C48" s="11"/>
      <c r="D48" s="11"/>
      <c r="E48" s="11"/>
      <c r="F48" s="11"/>
      <c r="G48" s="12"/>
      <c r="H48" s="12">
        <f>G48+F48+E48+D48+C48+B48</f>
        <v>0</v>
      </c>
    </row>
    <row r="49" spans="1:8" x14ac:dyDescent="0.25">
      <c r="A49" s="7" t="s">
        <v>44</v>
      </c>
      <c r="B49" s="11">
        <f>B50+B51+B52+B53+B54</f>
        <v>260917792</v>
      </c>
      <c r="C49" s="11">
        <f t="shared" ref="C49:H49" si="17">C50+C51+C52+C53+C54</f>
        <v>40837362.509999998</v>
      </c>
      <c r="D49" s="11">
        <f t="shared" si="17"/>
        <v>46019993.689999998</v>
      </c>
      <c r="E49" s="11">
        <f t="shared" si="17"/>
        <v>0</v>
      </c>
      <c r="F49" s="11">
        <f t="shared" si="17"/>
        <v>0</v>
      </c>
      <c r="G49" s="12">
        <f t="shared" si="17"/>
        <v>0</v>
      </c>
      <c r="H49" s="12">
        <f t="shared" si="17"/>
        <v>347775148.19999999</v>
      </c>
    </row>
    <row r="50" spans="1:8" ht="38.25" x14ac:dyDescent="0.25">
      <c r="A50" s="7" t="s">
        <v>86</v>
      </c>
      <c r="B50" s="11">
        <v>7675000</v>
      </c>
      <c r="C50" s="11">
        <v>332013.51</v>
      </c>
      <c r="D50" s="11"/>
      <c r="E50" s="11"/>
      <c r="F50" s="11"/>
      <c r="G50" s="12"/>
      <c r="H50" s="12">
        <f>G50+F50+E50+D50+C50+B50</f>
        <v>8007013.5099999998</v>
      </c>
    </row>
    <row r="51" spans="1:8" ht="38.25" x14ac:dyDescent="0.25">
      <c r="A51" s="7" t="s">
        <v>87</v>
      </c>
      <c r="B51" s="11">
        <v>154087000</v>
      </c>
      <c r="C51" s="11">
        <f>-710000+11167986.49</f>
        <v>10457986.49</v>
      </c>
      <c r="D51" s="11"/>
      <c r="E51" s="11"/>
      <c r="F51" s="11"/>
      <c r="G51" s="12"/>
      <c r="H51" s="12">
        <f>G51+F51+E51+D51+C51+B51</f>
        <v>164544986.49000001</v>
      </c>
    </row>
    <row r="52" spans="1:8" x14ac:dyDescent="0.25">
      <c r="A52" s="7" t="s">
        <v>45</v>
      </c>
      <c r="B52" s="11">
        <v>320700</v>
      </c>
      <c r="C52" s="11"/>
      <c r="D52" s="11"/>
      <c r="E52" s="11"/>
      <c r="F52" s="11"/>
      <c r="G52" s="12"/>
      <c r="H52" s="12">
        <f>G52+F52+E52+D52+C52+B52</f>
        <v>320700</v>
      </c>
    </row>
    <row r="53" spans="1:8" x14ac:dyDescent="0.25">
      <c r="A53" s="7" t="s">
        <v>46</v>
      </c>
      <c r="B53" s="11">
        <v>1200000</v>
      </c>
      <c r="C53" s="11"/>
      <c r="D53" s="11"/>
      <c r="E53" s="11"/>
      <c r="F53" s="11"/>
      <c r="G53" s="12"/>
      <c r="H53" s="12">
        <f>G53+F53+E53+D53+C53+B53</f>
        <v>1200000</v>
      </c>
    </row>
    <row r="54" spans="1:8" x14ac:dyDescent="0.25">
      <c r="A54" s="7" t="s">
        <v>47</v>
      </c>
      <c r="B54" s="11">
        <v>97635092</v>
      </c>
      <c r="C54" s="11">
        <f>22550000+7497362.51</f>
        <v>30047362.509999998</v>
      </c>
      <c r="D54" s="11">
        <v>46019993.689999998</v>
      </c>
      <c r="E54" s="11"/>
      <c r="F54" s="11"/>
      <c r="G54" s="12"/>
      <c r="H54" s="12">
        <f>G54+F54+E54+D54+C54+B54</f>
        <v>173702448.19999999</v>
      </c>
    </row>
    <row r="55" spans="1:8" x14ac:dyDescent="0.25">
      <c r="A55" s="7" t="s">
        <v>48</v>
      </c>
      <c r="B55" s="11">
        <f>B56</f>
        <v>5206700</v>
      </c>
      <c r="C55" s="11">
        <f t="shared" ref="C55:H55" si="18">C56</f>
        <v>0</v>
      </c>
      <c r="D55" s="11">
        <f t="shared" si="18"/>
        <v>0</v>
      </c>
      <c r="E55" s="11">
        <f t="shared" si="18"/>
        <v>0</v>
      </c>
      <c r="F55" s="11">
        <f t="shared" si="18"/>
        <v>0</v>
      </c>
      <c r="G55" s="12">
        <f t="shared" si="18"/>
        <v>0</v>
      </c>
      <c r="H55" s="12">
        <f t="shared" si="18"/>
        <v>5206700</v>
      </c>
    </row>
    <row r="56" spans="1:8" x14ac:dyDescent="0.25">
      <c r="A56" s="7" t="s">
        <v>49</v>
      </c>
      <c r="B56" s="11">
        <v>5206700</v>
      </c>
      <c r="C56" s="11"/>
      <c r="D56" s="11"/>
      <c r="E56" s="11"/>
      <c r="F56" s="11"/>
      <c r="G56" s="12"/>
      <c r="H56" s="12">
        <f>G56+F56+E56+D56+C56+B56</f>
        <v>5206700</v>
      </c>
    </row>
    <row r="57" spans="1:8" ht="25.5" x14ac:dyDescent="0.25">
      <c r="A57" s="7" t="s">
        <v>50</v>
      </c>
      <c r="B57" s="11">
        <f>B58</f>
        <v>10777000</v>
      </c>
      <c r="C57" s="11">
        <f t="shared" ref="C57:G57" si="19">C58</f>
        <v>0</v>
      </c>
      <c r="D57" s="11">
        <f>D58+D59</f>
        <v>182322.8</v>
      </c>
      <c r="E57" s="11">
        <f t="shared" si="19"/>
        <v>0</v>
      </c>
      <c r="F57" s="11">
        <f t="shared" si="19"/>
        <v>0</v>
      </c>
      <c r="G57" s="12">
        <f t="shared" si="19"/>
        <v>0</v>
      </c>
      <c r="H57" s="12">
        <f>H58</f>
        <v>10777000</v>
      </c>
    </row>
    <row r="58" spans="1:8" ht="25.5" x14ac:dyDescent="0.25">
      <c r="A58" s="7" t="s">
        <v>88</v>
      </c>
      <c r="B58" s="11">
        <v>10777000</v>
      </c>
      <c r="C58" s="11"/>
      <c r="D58" s="11"/>
      <c r="E58" s="11"/>
      <c r="F58" s="11"/>
      <c r="G58" s="12"/>
      <c r="H58" s="12">
        <f>G58+F58+E58+D58+C58+B58</f>
        <v>10777000</v>
      </c>
    </row>
    <row r="59" spans="1:8" x14ac:dyDescent="0.25">
      <c r="A59" s="7" t="s">
        <v>51</v>
      </c>
      <c r="B59" s="11">
        <f>B60+B61+B62+B63</f>
        <v>180772942.38</v>
      </c>
      <c r="C59" s="11">
        <v>610566.81999999995</v>
      </c>
      <c r="D59" s="11">
        <v>182322.8</v>
      </c>
      <c r="E59" s="11">
        <f t="shared" ref="E59:H59" si="20">E60+E61+E62+E63</f>
        <v>0</v>
      </c>
      <c r="F59" s="11">
        <f t="shared" si="20"/>
        <v>0</v>
      </c>
      <c r="G59" s="12">
        <f t="shared" si="20"/>
        <v>0</v>
      </c>
      <c r="H59" s="12">
        <f t="shared" si="20"/>
        <v>240456383.68000001</v>
      </c>
    </row>
    <row r="60" spans="1:8" x14ac:dyDescent="0.25">
      <c r="A60" s="7" t="s">
        <v>52</v>
      </c>
      <c r="B60" s="11">
        <v>2878800</v>
      </c>
      <c r="C60" s="11"/>
      <c r="D60" s="11">
        <f t="shared" ref="D60" si="21">D61+D62+D63+D64</f>
        <v>29536437.239999998</v>
      </c>
      <c r="E60" s="11"/>
      <c r="F60" s="11"/>
      <c r="G60" s="12"/>
      <c r="H60" s="12">
        <f>G60+F60+E60+D60+C60+B60</f>
        <v>32415237.239999998</v>
      </c>
    </row>
    <row r="61" spans="1:8" x14ac:dyDescent="0.25">
      <c r="A61" s="7" t="s">
        <v>53</v>
      </c>
      <c r="B61" s="11">
        <v>15000000</v>
      </c>
      <c r="C61" s="11"/>
      <c r="D61" s="11"/>
      <c r="E61" s="11"/>
      <c r="F61" s="11"/>
      <c r="G61" s="12"/>
      <c r="H61" s="12">
        <f>G61+F61+E61+D61+C61+B61</f>
        <v>15000000</v>
      </c>
    </row>
    <row r="62" spans="1:8" x14ac:dyDescent="0.25">
      <c r="A62" s="7" t="s">
        <v>54</v>
      </c>
      <c r="B62" s="11">
        <v>147369142.38</v>
      </c>
      <c r="C62" s="11">
        <v>10566.82</v>
      </c>
      <c r="D62" s="11"/>
      <c r="E62" s="11"/>
      <c r="F62" s="11"/>
      <c r="G62" s="12"/>
      <c r="H62" s="12">
        <f>G62+F62+E62+D62+C62+B62</f>
        <v>147379709.19999999</v>
      </c>
    </row>
    <row r="63" spans="1:8" x14ac:dyDescent="0.25">
      <c r="A63" s="7" t="s">
        <v>55</v>
      </c>
      <c r="B63" s="11">
        <v>15525000</v>
      </c>
      <c r="C63" s="11">
        <v>600000</v>
      </c>
      <c r="D63" s="11">
        <v>29536437.239999998</v>
      </c>
      <c r="E63" s="11"/>
      <c r="F63" s="11"/>
      <c r="G63" s="12"/>
      <c r="H63" s="12">
        <f>G63+F63+E63+D63+C63+B63</f>
        <v>45661437.239999995</v>
      </c>
    </row>
    <row r="64" spans="1:8" x14ac:dyDescent="0.25">
      <c r="A64" s="7" t="s">
        <v>56</v>
      </c>
      <c r="B64" s="11">
        <f>B65+B66+B67+B68</f>
        <v>36199926.700000003</v>
      </c>
      <c r="C64" s="11">
        <v>8945164.1699999999</v>
      </c>
      <c r="D64" s="11"/>
      <c r="E64" s="11">
        <f t="shared" ref="E64:H64" si="22">E65+E66+E67+E68</f>
        <v>0</v>
      </c>
      <c r="F64" s="11">
        <f t="shared" si="22"/>
        <v>0</v>
      </c>
      <c r="G64" s="12">
        <f t="shared" si="22"/>
        <v>0</v>
      </c>
      <c r="H64" s="12">
        <f t="shared" si="22"/>
        <v>62860323.829999998</v>
      </c>
    </row>
    <row r="65" spans="1:8" x14ac:dyDescent="0.25">
      <c r="A65" s="7" t="s">
        <v>57</v>
      </c>
      <c r="B65" s="11">
        <v>2000000</v>
      </c>
      <c r="C65" s="11"/>
      <c r="D65" s="11">
        <f t="shared" ref="D65" si="23">D66+D67+D68+D69</f>
        <v>8857616.4800000004</v>
      </c>
      <c r="E65" s="11"/>
      <c r="F65" s="11"/>
      <c r="G65" s="12"/>
      <c r="H65" s="12">
        <f>G65+F65+E65+D65+C65+B65</f>
        <v>10857616.48</v>
      </c>
    </row>
    <row r="66" spans="1:8" x14ac:dyDescent="0.25">
      <c r="A66" s="7" t="s">
        <v>58</v>
      </c>
      <c r="B66" s="11">
        <v>10000000</v>
      </c>
      <c r="C66" s="11">
        <v>6000000</v>
      </c>
      <c r="D66" s="11"/>
      <c r="E66" s="11"/>
      <c r="F66" s="11"/>
      <c r="G66" s="12"/>
      <c r="H66" s="12">
        <f>G66+F66+E66+D66+C66+B66</f>
        <v>16000000</v>
      </c>
    </row>
    <row r="67" spans="1:8" x14ac:dyDescent="0.25">
      <c r="A67" s="7" t="s">
        <v>59</v>
      </c>
      <c r="B67" s="12">
        <v>17912198.699999999</v>
      </c>
      <c r="C67" s="11">
        <v>2945164.17</v>
      </c>
      <c r="D67" s="11">
        <v>3665413.5</v>
      </c>
      <c r="E67" s="11"/>
      <c r="F67" s="11"/>
      <c r="G67" s="12"/>
      <c r="H67" s="12">
        <f>G67+F67+E67+D67+C67+B67</f>
        <v>24522776.369999997</v>
      </c>
    </row>
    <row r="68" spans="1:8" s="14" customFormat="1" x14ac:dyDescent="0.25">
      <c r="A68" s="13" t="s">
        <v>60</v>
      </c>
      <c r="B68" s="12">
        <v>6287728</v>
      </c>
      <c r="C68" s="12"/>
      <c r="D68" s="11">
        <v>5192202.9800000004</v>
      </c>
      <c r="E68" s="12"/>
      <c r="F68" s="12"/>
      <c r="G68" s="12"/>
      <c r="H68" s="12">
        <f>G68+F68+E68+D68+C68+B68</f>
        <v>11479930.98</v>
      </c>
    </row>
    <row r="69" spans="1:8" x14ac:dyDescent="0.25">
      <c r="A69" s="7" t="s">
        <v>61</v>
      </c>
      <c r="B69" s="11">
        <f>B70</f>
        <v>0</v>
      </c>
      <c r="C69" s="11">
        <f t="shared" ref="C69:H69" si="24">C70</f>
        <v>0</v>
      </c>
      <c r="D69" s="11"/>
      <c r="E69" s="11">
        <f t="shared" si="24"/>
        <v>0</v>
      </c>
      <c r="F69" s="11">
        <f t="shared" si="24"/>
        <v>0</v>
      </c>
      <c r="G69" s="12">
        <f t="shared" si="24"/>
        <v>0</v>
      </c>
      <c r="H69" s="12">
        <f t="shared" si="24"/>
        <v>-23015477.050000001</v>
      </c>
    </row>
    <row r="70" spans="1:8" x14ac:dyDescent="0.25">
      <c r="A70" s="7" t="s">
        <v>62</v>
      </c>
      <c r="B70" s="11">
        <v>0</v>
      </c>
      <c r="C70" s="11"/>
      <c r="D70" s="11">
        <f t="shared" ref="D70" si="25">D75+D74+D73+D72+D71</f>
        <v>-23015477.050000001</v>
      </c>
      <c r="E70" s="11"/>
      <c r="F70" s="11"/>
      <c r="G70" s="12"/>
      <c r="H70" s="12">
        <f>G70+F70+E70+D70+C70+B70</f>
        <v>-23015477.050000001</v>
      </c>
    </row>
    <row r="71" spans="1:8" x14ac:dyDescent="0.25">
      <c r="A71" s="7" t="s">
        <v>63</v>
      </c>
      <c r="B71" s="12">
        <f>B76+B75+B74+B73+B72</f>
        <v>1845691764.54</v>
      </c>
      <c r="C71" s="11">
        <f t="shared" ref="C71:H71" si="26">C76+C75+C74+C73+C72</f>
        <v>16997390.859999999</v>
      </c>
      <c r="D71" s="11">
        <v>-19584270.699999999</v>
      </c>
      <c r="E71" s="11">
        <f t="shared" si="26"/>
        <v>0</v>
      </c>
      <c r="F71" s="11">
        <f t="shared" si="26"/>
        <v>0</v>
      </c>
      <c r="G71" s="12">
        <f t="shared" si="26"/>
        <v>0</v>
      </c>
      <c r="H71" s="12">
        <f t="shared" si="26"/>
        <v>1849760179.5</v>
      </c>
    </row>
    <row r="72" spans="1:8" x14ac:dyDescent="0.25">
      <c r="A72" s="7" t="s">
        <v>64</v>
      </c>
      <c r="B72" s="11">
        <v>546345316</v>
      </c>
      <c r="C72" s="11">
        <v>1095337.42</v>
      </c>
      <c r="D72" s="11">
        <v>-1470750.73</v>
      </c>
      <c r="E72" s="11"/>
      <c r="F72" s="11"/>
      <c r="G72" s="12"/>
      <c r="H72" s="12">
        <f>G72+F72+E72+D72+C72+B72</f>
        <v>545969902.69000006</v>
      </c>
    </row>
    <row r="73" spans="1:8" x14ac:dyDescent="0.25">
      <c r="A73" s="7" t="s">
        <v>65</v>
      </c>
      <c r="B73" s="11">
        <v>1001393686.36</v>
      </c>
      <c r="C73" s="11">
        <v>5258122.82</v>
      </c>
      <c r="D73" s="11">
        <v>-5643930.6200000001</v>
      </c>
      <c r="E73" s="11"/>
      <c r="F73" s="11"/>
      <c r="G73" s="12"/>
      <c r="H73" s="12">
        <f>G73+F73+E73+D73+C73+B73</f>
        <v>1001007878.5600001</v>
      </c>
    </row>
    <row r="74" spans="1:8" x14ac:dyDescent="0.25">
      <c r="A74" s="7" t="s">
        <v>66</v>
      </c>
      <c r="B74" s="11">
        <v>164557004.13999999</v>
      </c>
      <c r="C74" s="11">
        <v>643930.62</v>
      </c>
      <c r="D74" s="11">
        <v>3361425</v>
      </c>
      <c r="E74" s="11"/>
      <c r="F74" s="11"/>
      <c r="G74" s="12"/>
      <c r="H74" s="12">
        <f>G74+F74+E74+D74+C74+B74</f>
        <v>168562359.75999999</v>
      </c>
    </row>
    <row r="75" spans="1:8" x14ac:dyDescent="0.25">
      <c r="A75" s="7" t="s">
        <v>67</v>
      </c>
      <c r="B75" s="11">
        <v>23666000</v>
      </c>
      <c r="C75" s="11">
        <v>10000000</v>
      </c>
      <c r="D75" s="11">
        <v>322050</v>
      </c>
      <c r="E75" s="11"/>
      <c r="F75" s="11"/>
      <c r="G75" s="12"/>
      <c r="H75" s="12">
        <f>G75+F75+E75+D75+C75+B75</f>
        <v>33988050</v>
      </c>
    </row>
    <row r="76" spans="1:8" x14ac:dyDescent="0.25">
      <c r="A76" s="7" t="s">
        <v>68</v>
      </c>
      <c r="B76" s="11">
        <v>109729758.04000001</v>
      </c>
      <c r="C76" s="11"/>
      <c r="D76" s="11">
        <f t="shared" ref="D76" si="27">D77</f>
        <v>-9497769.5500000007</v>
      </c>
      <c r="E76" s="11"/>
      <c r="F76" s="11"/>
      <c r="G76" s="12"/>
      <c r="H76" s="12">
        <f>G76+F76+E76+D76+C76+B76</f>
        <v>100231988.49000001</v>
      </c>
    </row>
    <row r="77" spans="1:8" x14ac:dyDescent="0.25">
      <c r="A77" s="7" t="s">
        <v>69</v>
      </c>
      <c r="B77" s="11">
        <f>B78</f>
        <v>193412581.86000001</v>
      </c>
      <c r="C77" s="11">
        <f>C78</f>
        <v>65569.549999999988</v>
      </c>
      <c r="D77" s="11">
        <v>-9497769.5500000007</v>
      </c>
      <c r="E77" s="11">
        <f t="shared" ref="E77:H77" si="28">E78</f>
        <v>0</v>
      </c>
      <c r="F77" s="11">
        <f t="shared" si="28"/>
        <v>0</v>
      </c>
      <c r="G77" s="12">
        <f t="shared" si="28"/>
        <v>0</v>
      </c>
      <c r="H77" s="12">
        <f t="shared" si="28"/>
        <v>184568134.57000002</v>
      </c>
    </row>
    <row r="78" spans="1:8" x14ac:dyDescent="0.25">
      <c r="A78" s="7" t="s">
        <v>70</v>
      </c>
      <c r="B78" s="11">
        <v>193412581.86000001</v>
      </c>
      <c r="C78" s="11">
        <f>-178000+243569.55</f>
        <v>65569.549999999988</v>
      </c>
      <c r="D78" s="11">
        <f t="shared" ref="D78" si="29">D79+D80+D81+D82</f>
        <v>-8910016.8399999999</v>
      </c>
      <c r="E78" s="11"/>
      <c r="F78" s="11"/>
      <c r="G78" s="12"/>
      <c r="H78" s="12">
        <f>G78+F78+E78+D78+C78+B78</f>
        <v>184568134.57000002</v>
      </c>
    </row>
    <row r="79" spans="1:8" x14ac:dyDescent="0.25">
      <c r="A79" s="7" t="s">
        <v>71</v>
      </c>
      <c r="B79" s="11">
        <f>B80+B81+B82+B83</f>
        <v>187013087.78</v>
      </c>
      <c r="C79" s="11">
        <f t="shared" ref="C79:H79" si="30">C80+C81+C82+C83</f>
        <v>34776979.799999997</v>
      </c>
      <c r="D79" s="11">
        <v>82953.16</v>
      </c>
      <c r="E79" s="11">
        <f t="shared" si="30"/>
        <v>0</v>
      </c>
      <c r="F79" s="11">
        <f t="shared" si="30"/>
        <v>0</v>
      </c>
      <c r="G79" s="12">
        <f t="shared" si="30"/>
        <v>0</v>
      </c>
      <c r="H79" s="12">
        <f t="shared" si="30"/>
        <v>213797097.57999998</v>
      </c>
    </row>
    <row r="80" spans="1:8" x14ac:dyDescent="0.25">
      <c r="A80" s="7" t="s">
        <v>72</v>
      </c>
      <c r="B80" s="11">
        <v>5174000</v>
      </c>
      <c r="C80" s="11">
        <v>211339.8</v>
      </c>
      <c r="D80" s="11">
        <v>-9000000</v>
      </c>
      <c r="E80" s="11"/>
      <c r="F80" s="11"/>
      <c r="G80" s="12"/>
      <c r="H80" s="12">
        <f>G80+F80+E80+D80+C80+B80</f>
        <v>-3614660.1999999993</v>
      </c>
    </row>
    <row r="81" spans="1:8" x14ac:dyDescent="0.25">
      <c r="A81" s="7" t="s">
        <v>73</v>
      </c>
      <c r="B81" s="11">
        <v>17651714</v>
      </c>
      <c r="C81" s="11">
        <f>-19816718+50000000</f>
        <v>30183282</v>
      </c>
      <c r="D81" s="11">
        <v>7030</v>
      </c>
      <c r="E81" s="11"/>
      <c r="F81" s="11"/>
      <c r="G81" s="12"/>
      <c r="H81" s="12">
        <f>G81+F81+E81+D81+C81+B81</f>
        <v>47842026</v>
      </c>
    </row>
    <row r="82" spans="1:8" x14ac:dyDescent="0.25">
      <c r="A82" s="7" t="s">
        <v>74</v>
      </c>
      <c r="B82" s="11">
        <v>158987373.78</v>
      </c>
      <c r="C82" s="11">
        <v>3482358</v>
      </c>
      <c r="D82" s="11"/>
      <c r="E82" s="11"/>
      <c r="F82" s="11"/>
      <c r="G82" s="12"/>
      <c r="H82" s="12">
        <f>G82+F82+E82+D82+C82+B82</f>
        <v>162469731.78</v>
      </c>
    </row>
    <row r="83" spans="1:8" x14ac:dyDescent="0.25">
      <c r="A83" s="7" t="s">
        <v>90</v>
      </c>
      <c r="B83" s="11">
        <v>5200000</v>
      </c>
      <c r="C83" s="11">
        <v>900000</v>
      </c>
      <c r="D83" s="11">
        <f t="shared" ref="D83" si="31">D84+D85</f>
        <v>1000000</v>
      </c>
      <c r="E83" s="11"/>
      <c r="F83" s="11"/>
      <c r="G83" s="12"/>
      <c r="H83" s="12">
        <f>G83+F83+E83+D83+C83+B83</f>
        <v>7100000</v>
      </c>
    </row>
    <row r="84" spans="1:8" x14ac:dyDescent="0.25">
      <c r="A84" s="7" t="s">
        <v>75</v>
      </c>
      <c r="B84" s="11">
        <f>B85+B86</f>
        <v>98110800</v>
      </c>
      <c r="C84" s="11">
        <f t="shared" ref="C84:G84" si="32">C85+C86</f>
        <v>587000</v>
      </c>
      <c r="D84" s="11">
        <v>6191000</v>
      </c>
      <c r="E84" s="11">
        <f t="shared" si="32"/>
        <v>0</v>
      </c>
      <c r="F84" s="11">
        <f t="shared" si="32"/>
        <v>0</v>
      </c>
      <c r="G84" s="11">
        <f t="shared" si="32"/>
        <v>0</v>
      </c>
      <c r="H84" s="11">
        <f>H85+H86</f>
        <v>93506800</v>
      </c>
    </row>
    <row r="85" spans="1:8" x14ac:dyDescent="0.25">
      <c r="A85" s="7" t="s">
        <v>76</v>
      </c>
      <c r="B85" s="11">
        <v>31006000</v>
      </c>
      <c r="C85" s="11">
        <v>587000</v>
      </c>
      <c r="D85" s="11">
        <v>-5191000</v>
      </c>
      <c r="E85" s="11"/>
      <c r="F85" s="11"/>
      <c r="G85" s="11"/>
      <c r="H85" s="11">
        <f>G85+F85+E85+D85+C85+B85</f>
        <v>26402000</v>
      </c>
    </row>
    <row r="86" spans="1:8" x14ac:dyDescent="0.25">
      <c r="A86" s="7" t="s">
        <v>85</v>
      </c>
      <c r="B86" s="11">
        <v>67104800</v>
      </c>
      <c r="C86" s="11"/>
      <c r="D86" s="11">
        <f t="shared" ref="D86" si="33">D87+D88</f>
        <v>0</v>
      </c>
      <c r="E86" s="11"/>
      <c r="F86" s="11"/>
      <c r="G86" s="11"/>
      <c r="H86" s="11">
        <f>G86+F86+E86+D86+C86+B86</f>
        <v>67104800</v>
      </c>
    </row>
    <row r="87" spans="1:8" x14ac:dyDescent="0.25">
      <c r="A87" s="7" t="s">
        <v>77</v>
      </c>
      <c r="B87" s="11">
        <f>B88+B89</f>
        <v>7350000</v>
      </c>
      <c r="C87" s="11">
        <f t="shared" ref="C87:H87" si="34">C88+C89</f>
        <v>0</v>
      </c>
      <c r="D87" s="11"/>
      <c r="E87" s="11">
        <f t="shared" si="34"/>
        <v>0</v>
      </c>
      <c r="F87" s="11">
        <f t="shared" si="34"/>
        <v>0</v>
      </c>
      <c r="G87" s="11">
        <f t="shared" si="34"/>
        <v>0</v>
      </c>
      <c r="H87" s="11">
        <f t="shared" si="34"/>
        <v>7350000</v>
      </c>
    </row>
    <row r="88" spans="1:8" x14ac:dyDescent="0.25">
      <c r="A88" s="7" t="s">
        <v>78</v>
      </c>
      <c r="B88" s="11">
        <v>5600000</v>
      </c>
      <c r="C88" s="11"/>
      <c r="D88" s="11"/>
      <c r="E88" s="11"/>
      <c r="F88" s="11"/>
      <c r="G88" s="11"/>
      <c r="H88" s="11">
        <f>G88+F88+E88+D88+C88+B88</f>
        <v>5600000</v>
      </c>
    </row>
    <row r="89" spans="1:8" x14ac:dyDescent="0.25">
      <c r="A89" s="7" t="s">
        <v>79</v>
      </c>
      <c r="B89" s="11">
        <v>1750000</v>
      </c>
      <c r="C89" s="11"/>
      <c r="D89" s="11">
        <f t="shared" ref="D89" si="35">D90+D91</f>
        <v>0</v>
      </c>
      <c r="E89" s="11"/>
      <c r="F89" s="11"/>
      <c r="G89" s="11"/>
      <c r="H89" s="11">
        <f>G89+F89+E89+D89+C89+B89</f>
        <v>1750000</v>
      </c>
    </row>
    <row r="90" spans="1:8" ht="27.75" customHeight="1" x14ac:dyDescent="0.25">
      <c r="A90" s="7" t="s">
        <v>80</v>
      </c>
      <c r="B90" s="11">
        <f>B91+B92</f>
        <v>120950000</v>
      </c>
      <c r="C90" s="11">
        <f t="shared" ref="C90:H90" si="36">C91+C92</f>
        <v>0</v>
      </c>
      <c r="D90" s="11"/>
      <c r="E90" s="11">
        <f t="shared" si="36"/>
        <v>0</v>
      </c>
      <c r="F90" s="11">
        <f t="shared" si="36"/>
        <v>0</v>
      </c>
      <c r="G90" s="11">
        <f t="shared" si="36"/>
        <v>0</v>
      </c>
      <c r="H90" s="11">
        <f t="shared" si="36"/>
        <v>165123106.76999998</v>
      </c>
    </row>
    <row r="91" spans="1:8" ht="25.5" x14ac:dyDescent="0.25">
      <c r="A91" s="7" t="s">
        <v>89</v>
      </c>
      <c r="B91" s="11">
        <v>120950000</v>
      </c>
      <c r="C91" s="11"/>
      <c r="D91" s="11"/>
      <c r="E91" s="11"/>
      <c r="F91" s="11"/>
      <c r="G91" s="11"/>
      <c r="H91" s="11">
        <f>G91+F91+E91+D91+C91+B91</f>
        <v>120950000</v>
      </c>
    </row>
    <row r="92" spans="1:8" x14ac:dyDescent="0.25">
      <c r="A92" s="7" t="s">
        <v>81</v>
      </c>
      <c r="B92" s="11">
        <v>0</v>
      </c>
      <c r="C92" s="11"/>
      <c r="D92" s="10">
        <f>D89+D86+D83+D78+D76+D70+D65+D60+D57+D55+D49</f>
        <v>44173106.769999996</v>
      </c>
      <c r="E92" s="11"/>
      <c r="F92" s="11"/>
      <c r="G92" s="11"/>
      <c r="H92" s="11">
        <f>G92+F92+E92+D92+C92+B92</f>
        <v>44173106.769999996</v>
      </c>
    </row>
    <row r="93" spans="1:8" s="8" customFormat="1" x14ac:dyDescent="0.25">
      <c r="A93" s="4" t="s">
        <v>12</v>
      </c>
      <c r="B93" s="10">
        <f t="shared" ref="B93:H93" si="37">B90+B87+B84+B79+B77+B71+B69+B64+B59+B57+B55+B49</f>
        <v>2946402595.2599998</v>
      </c>
      <c r="C93" s="10">
        <f t="shared" si="37"/>
        <v>102820033.70999999</v>
      </c>
      <c r="D93" s="11">
        <f t="shared" ref="D93" si="38">D92-D36</f>
        <v>-2851755.4600000083</v>
      </c>
      <c r="E93" s="10">
        <f t="shared" si="37"/>
        <v>0</v>
      </c>
      <c r="F93" s="10">
        <f t="shared" si="37"/>
        <v>0</v>
      </c>
      <c r="G93" s="10">
        <f t="shared" si="37"/>
        <v>0</v>
      </c>
      <c r="H93" s="10">
        <f t="shared" si="37"/>
        <v>3158165397.0799994</v>
      </c>
    </row>
    <row r="94" spans="1:8" x14ac:dyDescent="0.25">
      <c r="A94" s="5" t="s">
        <v>82</v>
      </c>
      <c r="B94" s="11">
        <f t="shared" ref="B94:G94" si="39">B93-B36</f>
        <v>1345999999.9999998</v>
      </c>
      <c r="C94" s="11">
        <f t="shared" si="39"/>
        <v>97281053.909999996</v>
      </c>
      <c r="D94" s="11">
        <f>D6-D92</f>
        <v>37511755.460000008</v>
      </c>
      <c r="E94" s="11">
        <f t="shared" si="39"/>
        <v>0</v>
      </c>
      <c r="F94" s="11">
        <f t="shared" si="39"/>
        <v>0</v>
      </c>
      <c r="G94" s="11">
        <f t="shared" si="39"/>
        <v>0</v>
      </c>
      <c r="H94" s="11">
        <f>H93-H36</f>
        <v>1505198959.7899995</v>
      </c>
    </row>
    <row r="95" spans="1:8" x14ac:dyDescent="0.25">
      <c r="A95" s="5" t="s">
        <v>83</v>
      </c>
      <c r="B95" s="11">
        <f t="shared" ref="B95:G95" si="40">B6-B93</f>
        <v>-44999999.999999523</v>
      </c>
      <c r="C95" s="11">
        <f t="shared" si="40"/>
        <v>-94941053.909999996</v>
      </c>
      <c r="D95" s="12">
        <f t="shared" si="40"/>
        <v>84536617.690000013</v>
      </c>
      <c r="E95" s="11">
        <f t="shared" si="40"/>
        <v>0</v>
      </c>
      <c r="F95" s="11">
        <f t="shared" si="40"/>
        <v>0</v>
      </c>
      <c r="G95" s="11">
        <f t="shared" si="40"/>
        <v>0</v>
      </c>
      <c r="H95" s="11">
        <f>H6-H93</f>
        <v>-167198959.78999949</v>
      </c>
    </row>
    <row r="98" spans="1:7" ht="38.25" x14ac:dyDescent="0.25">
      <c r="A98" s="1" t="s">
        <v>94</v>
      </c>
      <c r="D98" s="1"/>
      <c r="E98" s="19" t="s">
        <v>95</v>
      </c>
      <c r="F98" s="20"/>
      <c r="G98" s="20"/>
    </row>
  </sheetData>
  <mergeCells count="3">
    <mergeCell ref="G3:H3"/>
    <mergeCell ref="A1:H1"/>
    <mergeCell ref="E98:G9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2026-01-22T05:36:26Z</cp:lastPrinted>
  <dcterms:created xsi:type="dcterms:W3CDTF">2023-02-01T03:27:10Z</dcterms:created>
  <dcterms:modified xsi:type="dcterms:W3CDTF">2026-07-31T09:42:04Z</dcterms:modified>
</cp:coreProperties>
</file>